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JFAM\Documents\1. JFAM 2024\INFORMACIÓN YONDO URBANISMO\GYP 99 SAS ZOMAC\CORRESPONDENCIA RECIBIDA\AJUSTES ADICION\1-8-2024\13-8-2024\"/>
    </mc:Choice>
  </mc:AlternateContent>
  <xr:revisionPtr revIDLastSave="0" documentId="13_ncr:1_{3A10BCF2-4BF5-44C1-8FB9-2F3F7A41289E}" xr6:coauthVersionLast="47" xr6:coauthVersionMax="47" xr10:uidLastSave="{00000000-0000-0000-0000-000000000000}"/>
  <bookViews>
    <workbookView xWindow="-120" yWindow="-120" windowWidth="20730" windowHeight="11160" xr2:uid="{1D74C5B2-CCD5-49F4-99C5-3408E83E66BF}"/>
  </bookViews>
  <sheets>
    <sheet name="CRON. Y FLUJO GYP 99 SAS ZOMA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_________________________________________PER5">#REF!</definedName>
    <definedName name="______________________________________________________________________________________________________PER5">#REF!</definedName>
    <definedName name="____________________________________________________________________________________________________PER5">#REF!</definedName>
    <definedName name="__________________________________________________________________________________________________PER5">#REF!</definedName>
    <definedName name="________________________________________________________________________________________________PER5">#REF!</definedName>
    <definedName name="______________________________________________________________________________________________PER5">#REF!</definedName>
    <definedName name="____________________________________________________________________________________________PER5">#REF!</definedName>
    <definedName name="__________________________________________________________________________________________PER5">#REF!</definedName>
    <definedName name="_________________________________________________________________________________________PER5">#REF!</definedName>
    <definedName name="_______________________________________________________________________________________PER5">#REF!</definedName>
    <definedName name="______________________________________________________________________________________PER5">#REF!</definedName>
    <definedName name="____________________________________________________________________________________PER5">#REF!</definedName>
    <definedName name="__________________________________________________________________________________PER5">#REF!</definedName>
    <definedName name="________________________________________________________________________________PER5">#REF!</definedName>
    <definedName name="______________________________________________________________________________PER5">#REF!</definedName>
    <definedName name="___________________________________________________________________________PER5">#REF!</definedName>
    <definedName name="_________________________________________________________________________PER5">#REF!</definedName>
    <definedName name="_______________________________________________________________________PER5">#REF!</definedName>
    <definedName name="____________________________________________________________________PER5">#REF!</definedName>
    <definedName name="__________________________________________________________________PER5">#REF!</definedName>
    <definedName name="_________________________________________________________________PER5">#REF!</definedName>
    <definedName name="______________________________________________________________PER5">#REF!</definedName>
    <definedName name="____________________________________________________________PER5">#REF!</definedName>
    <definedName name="___________________________________________________________INF1">#REF!</definedName>
    <definedName name="__________________________________________________________INF1">#REF!</definedName>
    <definedName name="________________________________________________________INF1">#REF!</definedName>
    <definedName name="________________________________________________________PER5">#REF!</definedName>
    <definedName name="______________________________________________________INF1">#REF!</definedName>
    <definedName name="______________________________________________________PER5">#REF!</definedName>
    <definedName name="_____________________________________________________INF1">#REF!</definedName>
    <definedName name="____________________________________________________INF1">#REF!</definedName>
    <definedName name="____________________________________________________PER5">#REF!</definedName>
    <definedName name="___________________________________________________INF1">#REF!</definedName>
    <definedName name="___________________________________________________PER5">#REF!</definedName>
    <definedName name="__________________________________________________INF1">#REF!</definedName>
    <definedName name="__________________________________________________PER5">#REF!</definedName>
    <definedName name="_________________________________________________INF1">#REF!</definedName>
    <definedName name="_________________________________________________PER5">#REF!</definedName>
    <definedName name="________________________________________________PER5">#REF!</definedName>
    <definedName name="_______________________________________________INF1">#REF!</definedName>
    <definedName name="______________________________________________PER5">#REF!</definedName>
    <definedName name="_____________________________________________INF1">#REF!</definedName>
    <definedName name="_____________________________________________PER5">#REF!</definedName>
    <definedName name="____________________________________________INF1">#REF!</definedName>
    <definedName name="___________________________________________INF1">#REF!</definedName>
    <definedName name="___________________________________________PER5">#REF!</definedName>
    <definedName name="_________________________________________INF1">#REF!</definedName>
    <definedName name="_________________________________________PER5">#REF!</definedName>
    <definedName name="________________________________________INF1">#REF!</definedName>
    <definedName name="_______________________________________INF1">#REF!</definedName>
    <definedName name="_______________________________________PER5">#REF!</definedName>
    <definedName name="______________________________________INF1">#REF!</definedName>
    <definedName name="_____________________________________INF1">#REF!</definedName>
    <definedName name="____________________________________INF1">#REF!</definedName>
    <definedName name="___________________________________INF1">#REF!</definedName>
    <definedName name="___________________________________PER5">#REF!</definedName>
    <definedName name="__________________________________INF1">#REF!</definedName>
    <definedName name="_________________________________INF1">#REF!</definedName>
    <definedName name="_________________________________PER5">#REF!</definedName>
    <definedName name="________________________________INF1">#REF!</definedName>
    <definedName name="_______________________________INF1">#REF!</definedName>
    <definedName name="_______________________________PER5">#REF!</definedName>
    <definedName name="______________________________INF1">#REF!</definedName>
    <definedName name="______________________________PER5">#REF!</definedName>
    <definedName name="_____________________________INF1">#REF!</definedName>
    <definedName name="_____________________________PER5">#REF!</definedName>
    <definedName name="____________________________INF1">#REF!</definedName>
    <definedName name="____________________________PER5">#REF!</definedName>
    <definedName name="___________________________INF1">#REF!</definedName>
    <definedName name="___________________________PER5">#REF!</definedName>
    <definedName name="__________________________INF1">#REF!</definedName>
    <definedName name="_________________________INF1">#REF!</definedName>
    <definedName name="_________________________PER5">#REF!</definedName>
    <definedName name="________________________INF1">#REF!</definedName>
    <definedName name="________________________PER5">#REF!</definedName>
    <definedName name="_______________________INF1">#REF!</definedName>
    <definedName name="_______________________PER5">#REF!</definedName>
    <definedName name="______________________INF1">#REF!</definedName>
    <definedName name="______________________PER5">#REF!</definedName>
    <definedName name="_____________________INF1">#REF!</definedName>
    <definedName name="_____________________PER5">#REF!</definedName>
    <definedName name="____________________INF1">#REF!</definedName>
    <definedName name="___________________INF1">#REF!</definedName>
    <definedName name="___________________PER5">#REF!</definedName>
    <definedName name="__________________INF1">#REF!</definedName>
    <definedName name="_________________INF1">#REF!</definedName>
    <definedName name="_________________PER5">#REF!</definedName>
    <definedName name="________________INF1">#REF!</definedName>
    <definedName name="________________PER5">#REF!</definedName>
    <definedName name="_______________INF1">#REF!</definedName>
    <definedName name="_______________PER5">#REF!</definedName>
    <definedName name="______________INF1">#REF!</definedName>
    <definedName name="______________PER5">#REF!</definedName>
    <definedName name="_____________INF1">#REF!</definedName>
    <definedName name="_____________PER5">#REF!</definedName>
    <definedName name="____________INF1">#REF!</definedName>
    <definedName name="____________PER5">#REF!</definedName>
    <definedName name="___________INF1">#REF!</definedName>
    <definedName name="___________PER5">#REF!</definedName>
    <definedName name="__________INF1">#REF!</definedName>
    <definedName name="__________PER5">#REF!</definedName>
    <definedName name="_________INF1">#REF!</definedName>
    <definedName name="_________PER5">#REF!</definedName>
    <definedName name="________INF1">#REF!</definedName>
    <definedName name="________PER5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NF1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ER5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CAC1">#REF!</definedName>
    <definedName name="______CAC5">#REF!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5">#REF!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FC1">#REF!</definedName>
    <definedName name="_____AFC3">#REF!</definedName>
    <definedName name="_____AFC5">#REF!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#REF!</definedName>
    <definedName name="_____BGC3">#REF!</definedName>
    <definedName name="_____CAC1">#REF!</definedName>
    <definedName name="_____CAC3">#REF!</definedName>
    <definedName name="_____CAC5">#REF!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NF1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ER5">#REF!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#REF!</definedName>
    <definedName name="_____SBC3">#REF!</definedName>
    <definedName name="_____SBC5">#REF!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FC1">#REF!</definedName>
    <definedName name="____AFC3">#REF!</definedName>
    <definedName name="____AFC5">#REF!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ER5">#REF!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#REF!</definedName>
    <definedName name="____SBC3">#REF!</definedName>
    <definedName name="____SBC5">#REF!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FC1">#REF!</definedName>
    <definedName name="___AFC3">#REF!</definedName>
    <definedName name="___AFC5">#REF!</definedName>
    <definedName name="___APU221">#REF!</definedName>
    <definedName name="___APU465">#REF!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AN4">#REF!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ER3">#REF!</definedName>
    <definedName name="___PER4">#REF!</definedName>
    <definedName name="___PER5">#REF!</definedName>
    <definedName name="___PER6">#REF!</definedName>
    <definedName name="___PER8">#REF!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#REF!</definedName>
    <definedName name="___SBC3">#REF!</definedName>
    <definedName name="___SBC5">#REF!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2Sin_nombre">#REF!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FC1">#REF!</definedName>
    <definedName name="__AFC3">#REF!</definedName>
    <definedName name="__AFC5">#REF!</definedName>
    <definedName name="__APU221">#REF!</definedName>
    <definedName name="__APU465">#REF!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AN4">#REF!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ER3">#REF!</definedName>
    <definedName name="__PER4">#REF!</definedName>
    <definedName name="__PER5">#REF!</definedName>
    <definedName name="__PER6">#REF!</definedName>
    <definedName name="__PER8">#REF!</definedName>
    <definedName name="__PJ5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#REF!</definedName>
    <definedName name="__SBC3">#REF!</definedName>
    <definedName name="__SBC5">#REF!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0102">"Formatos%20Convocatoria%20VISR%202012-escritorio.xls#'F5'!F12"</definedName>
    <definedName name="_1___Sin_nombre">#REF!</definedName>
    <definedName name="_1___SIN_NOMBRE.">#REF!</definedName>
    <definedName name="_1_Sin_nombre">#REF!</definedName>
    <definedName name="_2__Sin_nombre">#REF!</definedName>
    <definedName name="_2Sin_nombre">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H12">#REF!</definedName>
    <definedName name="_ADM12">#REF!</definedName>
    <definedName name="_ADM2">#REF!</definedName>
    <definedName name="_ADM3">#REF!</definedName>
    <definedName name="_ADM4">#REF!</definedName>
    <definedName name="_ADP1">#REF!</definedName>
    <definedName name="_AFC1">#REF!</definedName>
    <definedName name="_AFC3">#REF!</definedName>
    <definedName name="_AFC5">#REF!</definedName>
    <definedName name="_AIU1" localSheetId="0">#REF!</definedName>
    <definedName name="_AIU1">#REF!</definedName>
    <definedName name="_AIU2">#REF!</definedName>
    <definedName name="_APU221">#REF!</definedName>
    <definedName name="_APU3">#REF!</definedName>
    <definedName name="_APU465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AZ10" localSheetId="0">#REF!</definedName>
    <definedName name="_BAZ10">#REF!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BLO20" localSheetId="0">#REF!</definedName>
    <definedName name="_BLO20">#REF!</definedName>
    <definedName name="_CAC1">#REF!</definedName>
    <definedName name="_CAC3">#REF!</definedName>
    <definedName name="_CAC5">#REF!</definedName>
    <definedName name="_CAN28">#REF!</definedName>
    <definedName name="_CAN4">#REF!</definedName>
    <definedName name="_Cod1">#REF!</definedName>
    <definedName name="_CUA44">#REF!</definedName>
    <definedName name="_EEF110">#REF!</definedName>
    <definedName name="_ETF315">#REF!</definedName>
    <definedName name="_Fill" hidden="1">#REF!</definedName>
    <definedName name="_FYB02">#REF!</definedName>
    <definedName name="_FYB03">#REF!</definedName>
    <definedName name="_FYB04">#REF!</definedName>
    <definedName name="_FYB08">#REF!</definedName>
    <definedName name="_FYB10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J2">#REF!</definedName>
    <definedName name="_J3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124">#REF!</definedName>
    <definedName name="_LAC18">#REF!</definedName>
    <definedName name="_LAI25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 localSheetId="0">#REF!</definedName>
    <definedName name="_MA2">#REF!</definedName>
    <definedName name="_MAT1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hidden="1">#REF!</definedName>
    <definedName name="_PER3">#REF!</definedName>
    <definedName name="_PER4">#REF!</definedName>
    <definedName name="_PER5">#REF!</definedName>
    <definedName name="_PER6">#REF!</definedName>
    <definedName name="_PER8">#REF!</definedName>
    <definedName name="_PJ50">#REF!</definedName>
    <definedName name="_pj51">#REF!</definedName>
    <definedName name="_Po2">#REF!</definedName>
    <definedName name="_r" hidden="1">#REF!</definedName>
    <definedName name="_R1210JH">#REF!</definedName>
    <definedName name="_R32EL">#REF!</definedName>
    <definedName name="_R32JH">#REF!</definedName>
    <definedName name="_R42JH">#REF!</definedName>
    <definedName name="_R43JH">#REF!</definedName>
    <definedName name="_r4r" hidden="1">{"via1",#N/A,TRUE,"general";"via2",#N/A,TRUE,"general";"via3",#N/A,TRUE,"general"}</definedName>
    <definedName name="_R63BB">#REF!</definedName>
    <definedName name="_R63JH">#REF!</definedName>
    <definedName name="_R64BB">#REF!</definedName>
    <definedName name="_R64JH">#REF!</definedName>
    <definedName name="_R83JH">#REF!</definedName>
    <definedName name="_R84JH">#REF!</definedName>
    <definedName name="_R86JH">#REF!</definedName>
    <definedName name="_rc">#REF!</definedName>
    <definedName name="_RED32">#REF!</definedName>
    <definedName name="_REP21">#REF!</definedName>
    <definedName name="_REP42">#REF!</definedName>
    <definedName name="_REP43">#REF!</definedName>
    <definedName name="_RES64" localSheetId="0">#REF!</definedName>
    <definedName name="_RES64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#REF!</definedName>
    <definedName name="_SBC3">#REF!</definedName>
    <definedName name="_SBC5">#REF!</definedName>
    <definedName name="_Sort" hidden="1">#REF!</definedName>
    <definedName name="_ST106">#REF!</definedName>
    <definedName name="_ST1226">#REF!</definedName>
    <definedName name="_ST126">#REF!</definedName>
    <definedName name="_ST146">#REF!</definedName>
    <definedName name="_ST166">#REF!</definedName>
    <definedName name="_ST186">#REF!</definedName>
    <definedName name="_ST206" localSheetId="0">#REF!</definedName>
    <definedName name="_ST206">#REF!</definedName>
    <definedName name="_ST86" localSheetId="0">#REF!</definedName>
    <definedName name="_ST86">#REF!</definedName>
    <definedName name="_SY104" localSheetId="0">#REF!</definedName>
    <definedName name="_SY104">#REF!</definedName>
    <definedName name="_SY106">#REF!</definedName>
    <definedName name="_SY124">#REF!</definedName>
    <definedName name="_SY126">#REF!</definedName>
    <definedName name="_SY164">#REF!</definedName>
    <definedName name="_SY166">#REF!</definedName>
    <definedName name="_SY186">#REF!</definedName>
    <definedName name="_SY206">#REF!</definedName>
    <definedName name="_SY64">#REF!</definedName>
    <definedName name="_SY84">#REF!</definedName>
    <definedName name="_SY86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P2">#REF!</definedName>
    <definedName name="_TEE1">#REF!</definedName>
    <definedName name="_TEE2">#REF!</definedName>
    <definedName name="_TEE32">#REF!</definedName>
    <definedName name="_TEE33">#REF!</definedName>
    <definedName name="_TEP44">#REF!</definedName>
    <definedName name="_TES44">#REF!</definedName>
    <definedName name="_TES64">#REF!</definedName>
    <definedName name="_TES66">#REF!</definedName>
    <definedName name="_THF12">#REF!</definedName>
    <definedName name="_TNL24">#REF!</definedName>
    <definedName name="_TNL27" localSheetId="0">#REF!</definedName>
    <definedName name="_TNL27">#REF!</definedName>
    <definedName name="_TNL30">#REF!</definedName>
    <definedName name="_TNL33" localSheetId="0">#REF!</definedName>
    <definedName name="_TNL33">#REF!</definedName>
    <definedName name="_TNL36">#REF!</definedName>
    <definedName name="_TNL39" localSheetId="0">#REF!</definedName>
    <definedName name="_TNL39">#REF!</definedName>
    <definedName name="_TNL42" localSheetId="0">#REF!</definedName>
    <definedName name="_TNL42">#REF!</definedName>
    <definedName name="_TNL45" localSheetId="0">#REF!</definedName>
    <definedName name="_TNL45">#REF!</definedName>
    <definedName name="_TNL48">#REF!</definedName>
    <definedName name="_TNL51">#REF!</definedName>
    <definedName name="_TNL54">#REF!</definedName>
    <definedName name="_TNL60" localSheetId="0">#REF!</definedName>
    <definedName name="_TNL60">#REF!</definedName>
    <definedName name="_TPE1132" localSheetId="0">#REF!</definedName>
    <definedName name="_TPE1132">#REF!</definedName>
    <definedName name="_TPE12" localSheetId="0">#REF!</definedName>
    <definedName name="_TPE12">#REF!</definedName>
    <definedName name="_TPE1331" localSheetId="0">#REF!</definedName>
    <definedName name="_TPE1331">#REF!</definedName>
    <definedName name="_TPE1701" localSheetId="0">#REF!</definedName>
    <definedName name="_TPE1701">#REF!</definedName>
    <definedName name="_TPE1702" localSheetId="0">#REF!</definedName>
    <definedName name="_TPE1702">#REF!</definedName>
    <definedName name="_TPE1703" localSheetId="0">#REF!</definedName>
    <definedName name="_TPE1703">#REF!</definedName>
    <definedName name="_TPE1704" localSheetId="0">#REF!</definedName>
    <definedName name="_TPE1704">#REF!</definedName>
    <definedName name="_TPE1706" localSheetId="0">#REF!</definedName>
    <definedName name="_TPE1706">#REF!</definedName>
    <definedName name="_TPE1708">#REF!</definedName>
    <definedName name="_TPE1710">#REF!</definedName>
    <definedName name="_TPE1735">#REF!</definedName>
    <definedName name="_TPE1763">#REF!</definedName>
    <definedName name="_TPE1790">#REF!</definedName>
    <definedName name="_TPE8016" localSheetId="0">#REF!</definedName>
    <definedName name="_TPE8016">#REF!</definedName>
    <definedName name="_TPE8020" localSheetId="0">#REF!</definedName>
    <definedName name="_TPE8020">#REF!</definedName>
    <definedName name="_TPE8025" localSheetId="0">#REF!</definedName>
    <definedName name="_TPE8025">#REF!</definedName>
    <definedName name="_TPF12">#REF!</definedName>
    <definedName name="_TPN1002">#REF!</definedName>
    <definedName name="_TPN1003">#REF!</definedName>
    <definedName name="_TPN1004">#REF!</definedName>
    <definedName name="_TPN1006">#REF!</definedName>
    <definedName name="_TPN1008">#REF!</definedName>
    <definedName name="_TPN1010">#REF!</definedName>
    <definedName name="_TPN1202">#REF!</definedName>
    <definedName name="_TPN1203">#REF!</definedName>
    <definedName name="_TPN1204">#REF!</definedName>
    <definedName name="_TPN1206">#REF!</definedName>
    <definedName name="_TPN1208">#REF!</definedName>
    <definedName name="_TPN1210">#REF!</definedName>
    <definedName name="_TPN1225">#REF!</definedName>
    <definedName name="_TPN1232">#REF!</definedName>
    <definedName name="_TPN16012">#REF!</definedName>
    <definedName name="_TPN1602">#REF!</definedName>
    <definedName name="_TPN1603">#REF!</definedName>
    <definedName name="_TPN1604">#REF!</definedName>
    <definedName name="_TPN1606">#REF!</definedName>
    <definedName name="_TPN1608">#REF!</definedName>
    <definedName name="_TPN1610">#REF!</definedName>
    <definedName name="_TR114">#REF!</definedName>
    <definedName name="_TRI15" localSheetId="0">#REF!</definedName>
    <definedName name="_TRI15">#REF!</definedName>
    <definedName name="_TRI16" localSheetId="0">#REF!</definedName>
    <definedName name="_TRI16">#REF!</definedName>
    <definedName name="_TRI17" localSheetId="0">#REF!</definedName>
    <definedName name="_TRI17">#REF!</definedName>
    <definedName name="_TRI18">#REF!</definedName>
    <definedName name="_TRI19">#REF!</definedName>
    <definedName name="_TRI20">#REF!</definedName>
    <definedName name="_TRI21">#REF!</definedName>
    <definedName name="_TRI22">#REF!</definedName>
    <definedName name="_TRI23" localSheetId="0">#REF!</definedName>
    <definedName name="_TRI23">#REF!</definedName>
    <definedName name="_TRI25" localSheetId="0">#REF!</definedName>
    <definedName name="_TRI25">#REF!</definedName>
    <definedName name="_TRI26" localSheetId="0">#REF!</definedName>
    <definedName name="_TRI26">#REF!</definedName>
    <definedName name="_TRI27">#REF!</definedName>
    <definedName name="_TRI28">#REF!</definedName>
    <definedName name="_TRI29" localSheetId="0">#REF!</definedName>
    <definedName name="_TRI29">#REF!</definedName>
    <definedName name="_TRI30" localSheetId="0">#REF!</definedName>
    <definedName name="_TRI30">#REF!</definedName>
    <definedName name="_TRI31" localSheetId="0">#REF!</definedName>
    <definedName name="_TRI31">#REF!</definedName>
    <definedName name="_TRI32">#REF!</definedName>
    <definedName name="_TRI33" localSheetId="0">#REF!</definedName>
    <definedName name="_TRI33">#REF!</definedName>
    <definedName name="_TRI47">#REF!</definedName>
    <definedName name="_TUZ22" localSheetId="0">#REF!</definedName>
    <definedName name="_TUZ22">#REF!</definedName>
    <definedName name="_TUZ36" localSheetId="0">#REF!</definedName>
    <definedName name="_TUZ36">#REF!</definedName>
    <definedName name="_TZ2110" localSheetId="0">#REF!</definedName>
    <definedName name="_TZ2110">#REF!</definedName>
    <definedName name="_TZ2112" localSheetId="0">#REF!</definedName>
    <definedName name="_TZ2112">#REF!</definedName>
    <definedName name="_TZ2114" localSheetId="0">#REF!</definedName>
    <definedName name="_TZ2114">#REF!</definedName>
    <definedName name="_TZ2116">#REF!</definedName>
    <definedName name="_TZ212">#REF!</definedName>
    <definedName name="_TZ213">#REF!</definedName>
    <definedName name="_TZ214">#REF!</definedName>
    <definedName name="_TZ216">#REF!</definedName>
    <definedName name="_TZ218">#REF!</definedName>
    <definedName name="_TZ225">#REF!</definedName>
    <definedName name="_TZ2610">#REF!</definedName>
    <definedName name="_TZ2612">#REF!</definedName>
    <definedName name="_TZ2616">#REF!</definedName>
    <definedName name="_TZ262" localSheetId="0">#REF!</definedName>
    <definedName name="_TZ262">#REF!</definedName>
    <definedName name="_TZ263" localSheetId="0">#REF!</definedName>
    <definedName name="_TZ263">#REF!</definedName>
    <definedName name="_TZ264" localSheetId="0">#REF!</definedName>
    <definedName name="_TZ264">#REF!</definedName>
    <definedName name="_TZ266">#REF!</definedName>
    <definedName name="_TZ268">#REF!</definedName>
    <definedName name="_TZ323">#REF!</definedName>
    <definedName name="_TZ324">#REF!</definedName>
    <definedName name="_TZ32510" localSheetId="0">#REF!</definedName>
    <definedName name="_TZ32510">#REF!</definedName>
    <definedName name="_TZ32512" localSheetId="0">#REF!</definedName>
    <definedName name="_TZ32512">#REF!</definedName>
    <definedName name="_TZ3253" localSheetId="0">#REF!</definedName>
    <definedName name="_TZ3253">#REF!</definedName>
    <definedName name="_TZ3254">#REF!</definedName>
    <definedName name="_TZ3256">#REF!</definedName>
    <definedName name="_TZ3258">#REF!</definedName>
    <definedName name="_TZ4110">#REF!</definedName>
    <definedName name="_TZ4112">#REF!</definedName>
    <definedName name="_TZ414">#REF!</definedName>
    <definedName name="_TZ416">#REF!</definedName>
    <definedName name="_TZ418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DD06">#REF!</definedName>
    <definedName name="_UDD08">#REF!</definedName>
    <definedName name="_UNI32">#REF!</definedName>
    <definedName name="_UNL24">#REF!</definedName>
    <definedName name="_UNL27" localSheetId="0">#REF!</definedName>
    <definedName name="_UNL27">#REF!</definedName>
    <definedName name="_UNL30">#REF!</definedName>
    <definedName name="_UNL33" localSheetId="0">#REF!</definedName>
    <definedName name="_UNL33">#REF!</definedName>
    <definedName name="_UNL36">#REF!</definedName>
    <definedName name="_UNL39" localSheetId="0">#REF!</definedName>
    <definedName name="_UNL39">#REF!</definedName>
    <definedName name="_UNL42" localSheetId="0">#REF!</definedName>
    <definedName name="_UNL42">#REF!</definedName>
    <definedName name="_UNL45" localSheetId="0">#REF!</definedName>
    <definedName name="_UNL45">#REF!</definedName>
    <definedName name="_UNL48">#REF!</definedName>
    <definedName name="_UNL51">#REF!</definedName>
    <definedName name="_UNL54">#REF!</definedName>
    <definedName name="_UNL60" localSheetId="0">#REF!</definedName>
    <definedName name="_UNL60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0AAAA">#REF!</definedName>
    <definedName name="A1AAAA">#REF!</definedName>
    <definedName name="a2a" hidden="1">{"TAB1",#N/A,TRUE,"GENERAL";"TAB2",#N/A,TRUE,"GENERAL";"TAB3",#N/A,TRUE,"GENERAL";"TAB4",#N/A,TRUE,"GENERAL";"TAB5",#N/A,TRUE,"GENERAL"}</definedName>
    <definedName name="A2AAAA">#REF!</definedName>
    <definedName name="A3AAAA">#REF!</definedName>
    <definedName name="A40FI">#REF!</definedName>
    <definedName name="A40LI" localSheetId="0">#REF!</definedName>
    <definedName name="A40LI">#REF!</definedName>
    <definedName name="A4AAAA">#REF!</definedName>
    <definedName name="A5AAAA">#REF!</definedName>
    <definedName name="A60FI">#REF!</definedName>
    <definedName name="A60FI1">#REF!</definedName>
    <definedName name="A6AAAA">#REF!</definedName>
    <definedName name="A7AAAA">#REF!</definedName>
    <definedName name="A8AAAA">#REF!</definedName>
    <definedName name="A9AAAA">#REF!</definedName>
    <definedName name="aa">#REF!</definedName>
    <definedName name="AA_2">#REF!</definedName>
    <definedName name="AA1AA">#REF!</definedName>
    <definedName name="AA2AA">#REF!</definedName>
    <definedName name="AA3AA">#REF!</definedName>
    <definedName name="AA4AA">#REF!</definedName>
    <definedName name="AA5AA">#REF!</definedName>
    <definedName name="AA6AA">#REF!</definedName>
    <definedName name="AA7AA">#REF!</definedName>
    <definedName name="AA8AA">#REF!</definedName>
    <definedName name="AA9AA">#REF!</definedName>
    <definedName name="aaa">#REF!</definedName>
    <definedName name="AAAA" localSheetId="0">#REF!&lt;2.5</definedName>
    <definedName name="AAAA">#REF!&lt;2.5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AYAA">#REF!</definedName>
    <definedName name="AABAA">#REF!</definedName>
    <definedName name="AAC">#REF!</definedName>
    <definedName name="AADAA">#REF!</definedName>
    <definedName name="AAEAA">#REF!</definedName>
    <definedName name="AAFAA">#REF!</definedName>
    <definedName name="AAIAA">#REF!</definedName>
    <definedName name="AAKAA">#REF!</definedName>
    <definedName name="AALAA">#REF!</definedName>
    <definedName name="AAMAA">#REF!</definedName>
    <definedName name="AANAA">#REF!</definedName>
    <definedName name="AAOAA">#REF!</definedName>
    <definedName name="AAPAA">#REF!</definedName>
    <definedName name="AAQAA">#REF!</definedName>
    <definedName name="AARAA">#REF!</definedName>
    <definedName name="aas" hidden="1">{"TAB1",#N/A,TRUE,"GENERAL";"TAB2",#N/A,TRUE,"GENERAL";"TAB3",#N/A,TRUE,"GENERAL";"TAB4",#N/A,TRUE,"GENERAL";"TAB5",#N/A,TRUE,"GENERAL"}</definedName>
    <definedName name="AASAA">#REF!</definedName>
    <definedName name="aasas">#REF!</definedName>
    <definedName name="AATAA">#REF!</definedName>
    <definedName name="AAUAA">#REF!</definedName>
    <definedName name="AAVAA">#REF!</definedName>
    <definedName name="AAWAA">#REF!</definedName>
    <definedName name="AAXAA">#REF!</definedName>
    <definedName name="AAZAA">#REF!</definedName>
    <definedName name="ABAAAA">#REF!</definedName>
    <definedName name="ABG">#REF!</definedName>
    <definedName name="absc">#REF!</definedName>
    <definedName name="ACAAAA">#REF!</definedName>
    <definedName name="AccessDatabase" hidden="1">"A:\SAIN.mdb"</definedName>
    <definedName name="ACOM" localSheetId="0">#REF!</definedName>
    <definedName name="ACOM">#REF!</definedName>
    <definedName name="ACOND" localSheetId="0">#REF!</definedName>
    <definedName name="ACOND">#REF!</definedName>
    <definedName name="ACPM" localSheetId="0">#REF!</definedName>
    <definedName name="ACPM">#REF!</definedName>
    <definedName name="Acta">#REF!</definedName>
    <definedName name="Acta1">#REF!</definedName>
    <definedName name="ACTAAJUSTE3" hidden="1">{"via1",#N/A,TRUE,"general";"via2",#N/A,TRUE,"general";"via3",#N/A,TRUE,"general"}</definedName>
    <definedName name="actual" localSheetId="0">#REF!</definedName>
    <definedName name="actual">#REF!</definedName>
    <definedName name="actualizacion">#REF!</definedName>
    <definedName name="actualización">#REF!</definedName>
    <definedName name="ad">#REF!</definedName>
    <definedName name="ADAAAAA">#REF!</definedName>
    <definedName name="ADFGSDB" hidden="1">{"via1",#N/A,TRUE,"general";"via2",#N/A,TRUE,"general";"via3",#N/A,TRUE,"general"}</definedName>
    <definedName name="ADMINISTRADOR">#REF!</definedName>
    <definedName name="ADMINISTRADOR_VIAL__ARMANDO_SANCHEZ_SANCHEZ">#REF!</definedName>
    <definedName name="ADMM" localSheetId="0">#REF!</definedName>
    <definedName name="ADMM">#REF!</definedName>
    <definedName name="admon">#REF!</definedName>
    <definedName name="admon1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AAAA">#REF!</definedName>
    <definedName name="aefa" hidden="1">{"via1",#N/A,TRUE,"general";"via2",#N/A,TRUE,"general";"via3",#N/A,TRUE,"general"}</definedName>
    <definedName name="AFAA">#REF!</definedName>
    <definedName name="AFAAAAA">#REF!</definedName>
    <definedName name="afdsw" hidden="1">{"TAB1",#N/A,TRUE,"GENERAL";"TAB2",#N/A,TRUE,"GENERAL";"TAB3",#N/A,TRUE,"GENERAL";"TAB4",#N/A,TRUE,"GENERAL";"TAB5",#N/A,TRUE,"GENERAL"}</definedName>
    <definedName name="AGAA">#REF!</definedName>
    <definedName name="AGAAAAA">#REF!</definedName>
    <definedName name="agdsgg" hidden="1">{"via1",#N/A,TRUE,"general";"via2",#N/A,TRUE,"general";"via3",#N/A,TRUE,"general"}</definedName>
    <definedName name="AGUA">#REF!</definedName>
    <definedName name="ah">#REF!</definedName>
    <definedName name="AHAA">#REF!</definedName>
    <definedName name="AHAAAAA">#REF!</definedName>
    <definedName name="ahe">#REF!</definedName>
    <definedName name="AIAAAA">#REF!</definedName>
    <definedName name="AIU">#REF!</definedName>
    <definedName name="AIUA" localSheetId="0">#REF!</definedName>
    <definedName name="AIUA">#REF!</definedName>
    <definedName name="aj">#REF!</definedName>
    <definedName name="AJAA">#REF!</definedName>
    <definedName name="AJAAAAAA">#REF!</definedName>
    <definedName name="Ajizal">#REF!</definedName>
    <definedName name="AKAA">#REF!</definedName>
    <definedName name="AKAAAAAA">#REF!</definedName>
    <definedName name="ALAAAA">#REF!</definedName>
    <definedName name="ALANR">#REF!</definedName>
    <definedName name="alc">#REF!</definedName>
    <definedName name="ALPUA" localSheetId="0">#REF!</definedName>
    <definedName name="ALPUA">#REF!</definedName>
    <definedName name="AMAAAA">#REF!</definedName>
    <definedName name="ANAAAA">#REF!</definedName>
    <definedName name="ANDAM" localSheetId="0">#REF!</definedName>
    <definedName name="ANDAM">#REF!</definedName>
    <definedName name="anden">#REF!</definedName>
    <definedName name="anscount" hidden="1">1</definedName>
    <definedName name="ANTONIA" localSheetId="0">IF('CRON. Y FLUJO GYP 99 SAS ZOMAC'!FABIAN,[0]!Header_Row+'CRON. Y FLUJO GYP 99 SAS ZOMAC'!Number_of_Payments,[0]!Header_Row)</definedName>
    <definedName name="ANTONIA">IF([0]!FABIAN,[0]!Header_Row+[0]!Number_of_Payments,[0]!Header_Row)</definedName>
    <definedName name="ANTRA" localSheetId="0">#REF!</definedName>
    <definedName name="ANTRA">#REF!</definedName>
    <definedName name="año" localSheetId="0">#REF!</definedName>
    <definedName name="año">#REF!</definedName>
    <definedName name="año1">#REF!</definedName>
    <definedName name="AÑOWUIE">#REF!</definedName>
    <definedName name="ao">#REF!</definedName>
    <definedName name="AOAAAA">#REF!</definedName>
    <definedName name="APAAAA">#REF!</definedName>
    <definedName name="APU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1.1.1">#REF!</definedName>
    <definedName name="APU_11.1.2">#REF!</definedName>
    <definedName name="APU_11.1.3">#REF!</definedName>
    <definedName name="APU_11.1.4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2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2.1">#REF!</definedName>
    <definedName name="APU_3.4.2.2">#REF!</definedName>
    <definedName name="APU_3.4.2.3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4.1">#REF!</definedName>
    <definedName name="APU_7.9.4.2">#REF!</definedName>
    <definedName name="APU_7.9.4.3">#REF!</definedName>
    <definedName name="APU_9.1.1">#REF!</definedName>
    <definedName name="APU_Alcaparros">#REF!</definedName>
    <definedName name="APU_Aseo_General">#REF!</definedName>
    <definedName name="APU_AUXILIARES">#REF!</definedName>
    <definedName name="APU_Cauchos_Sabaneros">#REF!</definedName>
    <definedName name="APU_Duchas_Antivandalicas">#REF!</definedName>
    <definedName name="APU_Gabinete_Incendio">#REF!</definedName>
    <definedName name="APU_Gescobas_Granito_BH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Pradizacion">#REF!</definedName>
    <definedName name="APU_Sangegado">#REF!</definedName>
    <definedName name="APU221.1">#REF!</definedName>
    <definedName name="APU221.2">#REF!</definedName>
    <definedName name="AQAAAA">#REF!</definedName>
    <definedName name="aqaq" hidden="1">{"TAB1",#N/A,TRUE,"GENERAL";"TAB2",#N/A,TRUE,"GENERAL";"TAB3",#N/A,TRUE,"GENERAL";"TAB4",#N/A,TRUE,"GENERAL";"TAB5",#N/A,TRUE,"GENERAL"}</definedName>
    <definedName name="ARAAAA">#REF!</definedName>
    <definedName name="ARANA">#REF!</definedName>
    <definedName name="Área_de_Cantidades">#REF!</definedName>
    <definedName name="_xlnm.Extract">#REF!</definedName>
    <definedName name="_xlnm.Print_Area" localSheetId="0">'CRON. Y FLUJO GYP 99 SAS ZOMAC'!$A$1:$BV$328</definedName>
    <definedName name="_xlnm.Print_Area">#REF!</definedName>
    <definedName name="ARELC" localSheetId="0">#REF!</definedName>
    <definedName name="ARELC">#REF!</definedName>
    <definedName name="ARELF" localSheetId="0">#REF!</definedName>
    <definedName name="ARELF">#REF!</definedName>
    <definedName name="ARENC">#REF!</definedName>
    <definedName name="ARENI">#REF!</definedName>
    <definedName name="ARENP">#REF!</definedName>
    <definedName name="as">#REF!</definedName>
    <definedName name="ASAAAA">#REF!</definedName>
    <definedName name="ASB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ñk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AAAA">#REF!</definedName>
    <definedName name="au">#REF!</definedName>
    <definedName name="AUAAAA">#REF!</definedName>
    <definedName name="aur">#REF!</definedName>
    <definedName name="auto1">#REF!</definedName>
    <definedName name="auto2">#REF!</definedName>
    <definedName name="av">#REF!</definedName>
    <definedName name="AVAAAA">#REF!</definedName>
    <definedName name="AWAAAA">#REF!</definedName>
    <definedName name="ax">#REF!</definedName>
    <definedName name="AXAAAA">#REF!</definedName>
    <definedName name="AYAAAA">#REF!</definedName>
    <definedName name="AYUDA">#REF!</definedName>
    <definedName name="AYUDR">#REF!</definedName>
    <definedName name="AZAAAA">#REF!</definedName>
    <definedName name="azaz" hidden="1">{"TAB1",#N/A,TRUE,"GENERAL";"TAB2",#N/A,TRUE,"GENERAL";"TAB3",#N/A,TRUE,"GENERAL";"TAB4",#N/A,TRUE,"GENERAL";"TAB5",#N/A,TRUE,"GENERAL"}</definedName>
    <definedName name="b">#REF!</definedName>
    <definedName name="Base">#REF!</definedName>
    <definedName name="Base_datos_IM">#REF!</definedName>
    <definedName name="BASE_DE_DATOS">#REF!</definedName>
    <definedName name="_xlnm.Database">#REF!</definedName>
    <definedName name="BASEG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">#REF!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#REF!</definedName>
    <definedName name="BISCO" localSheetId="0">#REF!</definedName>
    <definedName name="BISCO">#REF!</definedName>
    <definedName name="BJHVVHGH" localSheetId="0">DATE(YEAR([0]!Loan_Start),MONTH([0]!Loan_Start)+Payment_Number,DAY([0]!Loan_Start))</definedName>
    <definedName name="BJHVVHGH">DATE(YEAR([0]!Loan_Start),MONTH([0]!Loan_Start)+Payment_Number,DAY([0]!Loan_Start))</definedName>
    <definedName name="bl">#REF!</definedName>
    <definedName name="bnm">#REF!</definedName>
    <definedName name="BOMBA">#REF!</definedName>
    <definedName name="BOTAD">#REF!</definedName>
    <definedName name="BOTADA" localSheetId="0">#REF!</definedName>
    <definedName name="BOTADA">#REF!</definedName>
    <definedName name="BOTES">#REF!</definedName>
    <definedName name="br" hidden="1">{"TAB1",#N/A,TRUE,"GENERAL";"TAB2",#N/A,TRUE,"GENERAL";"TAB3",#N/A,TRUE,"GENERAL";"TAB4",#N/A,TRUE,"GENERAL";"TAB5",#N/A,TRUE,"GENERAL"}</definedName>
    <definedName name="BROCH" localSheetId="0">#REF!</definedName>
    <definedName name="BROCH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LLDOZ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>#REF!</definedName>
    <definedName name="C90445L">#REF!</definedName>
    <definedName name="CA">#REF!</definedName>
    <definedName name="caa">#REF!</definedName>
    <definedName name="CABAL">#REF!</definedName>
    <definedName name="CAJAC">#REF!</definedName>
    <definedName name="CAJAV">#REF!</definedName>
    <definedName name="CAJMI">#REF!</definedName>
    <definedName name="CALCULO">#REF!</definedName>
    <definedName name="calidad">#REF!</definedName>
    <definedName name="CANAL" localSheetId="0">#REF!</definedName>
    <definedName name="CANAL">#REF!</definedName>
    <definedName name="CANGU">#REF!</definedName>
    <definedName name="CANT">#REF!</definedName>
    <definedName name="Cantidad">#REF!</definedName>
    <definedName name="Cantidades">#REF!</definedName>
    <definedName name="cants">#REF!</definedName>
    <definedName name="CAP">#REF!</definedName>
    <definedName name="Carga">#REF!</definedName>
    <definedName name="CARGAD" localSheetId="0">#REF!</definedName>
    <definedName name="CARGAD">#REF!</definedName>
    <definedName name="CARGOS">#REF!</definedName>
    <definedName name="CARGUER">#REF!</definedName>
    <definedName name="CARLOS" localSheetId="0">DATE(YEAR([0]!Loan_Start),MONTH([0]!Loan_Start)+Payment_Number,DAY([0]!Loan_Start))</definedName>
    <definedName name="CARLOS">DATE(YEAR([0]!Loan_Start),MONTH([0]!Loan_Start)+Payment_Number,DAY([0]!Loan_Start))</definedName>
    <definedName name="CAROL">#REF!</definedName>
    <definedName name="carol1">#REF!</definedName>
    <definedName name="CARRETERAS">#REF!</definedName>
    <definedName name="CARRTA" localSheetId="0">#REF!</definedName>
    <definedName name="CARRTA">#REF!</definedName>
    <definedName name="casa" localSheetId="0" hidden="1">{"'A'!$A$1:$L$120"}</definedName>
    <definedName name="casa" hidden="1">{"'A'!$A$1:$L$120"}</definedName>
    <definedName name="causa">#REF!</definedName>
    <definedName name="cc">#REF!</definedName>
    <definedName name="c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o210">#REF!</definedName>
    <definedName name="cd">#REF!</definedName>
    <definedName name="CD454JH">#REF!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EMEG">#REF!</definedName>
    <definedName name="CHAPA" localSheetId="0">#REF!</definedName>
    <definedName name="CHAPA">#REF!</definedName>
    <definedName name="ci">#REF!</definedName>
    <definedName name="clase">#REF!</definedName>
    <definedName name="ClaseOfer">#REF!</definedName>
    <definedName name="CLAVO">#REF!</definedName>
    <definedName name="clcl" localSheetId="0">#REF!</definedName>
    <definedName name="clcl">#REF!</definedName>
    <definedName name="CMMO">#REF!</definedName>
    <definedName name="CMMOA">#REF!</definedName>
    <definedName name="co">#REF!</definedName>
    <definedName name="CO22JH">#REF!</definedName>
    <definedName name="CO23JH">#REF!</definedName>
    <definedName name="CO456JH">#REF!</definedName>
    <definedName name="CO458JH">#REF!</definedName>
    <definedName name="CO45S2">#REF!</definedName>
    <definedName name="CO45S3">#REF!</definedName>
    <definedName name="CO45S4">#REF!</definedName>
    <definedName name="CO45S6">#REF!</definedName>
    <definedName name="CO902JH" localSheetId="0">#REF!</definedName>
    <definedName name="CO902JH">#REF!</definedName>
    <definedName name="CO903JH" localSheetId="0">#REF!</definedName>
    <definedName name="CO903JH">#REF!</definedName>
    <definedName name="CO904JH" localSheetId="0">#REF!</definedName>
    <definedName name="CO904JH">#REF!</definedName>
    <definedName name="CO906JH">#REF!</definedName>
    <definedName name="CO908JH">#REF!</definedName>
    <definedName name="CO90S2">#REF!</definedName>
    <definedName name="CO90S3">#REF!</definedName>
    <definedName name="CO90S4">#REF!</definedName>
    <definedName name="CO90S6">#REF!</definedName>
    <definedName name="CO910JH">#REF!</definedName>
    <definedName name="Cod">#REF!</definedName>
    <definedName name="CodAPU">#REF!</definedName>
    <definedName name="codigodep">#REF!</definedName>
    <definedName name="CÓDIGOS_EQUIPOS">#REF!</definedName>
    <definedName name="CÓDIGOS_MANO_DE_OBRA">#REF!</definedName>
    <definedName name="CÓDIGOS_SERVICIOS">#REF!</definedName>
    <definedName name="CÓDIGOS_TRANSPORTES">#REF!</definedName>
    <definedName name="CODOS" localSheetId="0">#REF!</definedName>
    <definedName name="CODOS">#REF!</definedName>
    <definedName name="codos2" localSheetId="0">#REF!</definedName>
    <definedName name="codos2">#REF!</definedName>
    <definedName name="ColTap">#REF!</definedName>
    <definedName name="COMN1" localSheetId="0">#REF!</definedName>
    <definedName name="COMN1">#REF!</definedName>
    <definedName name="completa_ab">#REF!</definedName>
    <definedName name="COMPR">#REF!</definedName>
    <definedName name="CONM1">#REF!</definedName>
    <definedName name="CONM2">#REF!</definedName>
    <definedName name="CONMI" localSheetId="0">#REF!</definedName>
    <definedName name="CONMI">#REF!</definedName>
    <definedName name="CONMX">#REF!</definedName>
    <definedName name="Conso">#REF!</definedName>
    <definedName name="Consol">#REF!</definedName>
    <definedName name="copia" localSheetId="0">#REF!</definedName>
    <definedName name="copia">#REF!</definedName>
    <definedName name="copia1" localSheetId="0">#REF!</definedName>
    <definedName name="copia1">#REF!</definedName>
    <definedName name="COPIA2">#REF!</definedName>
    <definedName name="CORTA" localSheetId="0">#REF!</definedName>
    <definedName name="CORTA">#REF!</definedName>
    <definedName name="COSTOS_DIRECTOS">#REF!</definedName>
    <definedName name="cota">#REF!</definedName>
    <definedName name="COTAS">#REF!</definedName>
    <definedName name="COYLL" localSheetId="0">#REF!</definedName>
    <definedName name="COYLL">#REF!</definedName>
    <definedName name="cp">#REF!</definedName>
    <definedName name="CP452L">#REF!</definedName>
    <definedName name="CP453L">#REF!</definedName>
    <definedName name="CP902L">#REF!</definedName>
    <definedName name="CP903L">#REF!</definedName>
    <definedName name="CP904L">#REF!</definedName>
    <definedName name="CR22JH">#REF!</definedName>
    <definedName name="CR42JH">#REF!</definedName>
    <definedName name="CR44JH">#REF!</definedName>
    <definedName name="CRAS">#REF!</definedName>
    <definedName name="credito_completa">#REF!</definedName>
    <definedName name="CRIT1">#REF!</definedName>
    <definedName name="Criticos">#REF!</definedName>
    <definedName name="CSIKA">#REF!</definedName>
    <definedName name="CT070KG">#REF!</definedName>
    <definedName name="CT080KG">#REF!</definedName>
    <definedName name="CT110K">#REF!</definedName>
    <definedName name="CT110KG" localSheetId="0">#REF!</definedName>
    <definedName name="CT110KG">#REF!</definedName>
    <definedName name="CT140K">#REF!</definedName>
    <definedName name="CT140KG">#REF!</definedName>
    <definedName name="CT170KG">#REF!</definedName>
    <definedName name="CT180K">#REF!</definedName>
    <definedName name="CT180KG" localSheetId="0">#REF!</definedName>
    <definedName name="CT180KG">#REF!</definedName>
    <definedName name="CT210K">#REF!</definedName>
    <definedName name="CT210KG">#REF!</definedName>
    <definedName name="CT245K">#REF!</definedName>
    <definedName name="CT245KG">#REF!</definedName>
    <definedName name="cUCA" localSheetId="0">#REF!</definedName>
    <definedName name="cUCA">#REF!</definedName>
    <definedName name="CUNET" hidden="1">{"via1",#N/A,TRUE,"general";"via2",#N/A,TRUE,"general";"via3",#N/A,TRUE,"general"}</definedName>
    <definedName name="cv">#REF!</definedName>
    <definedName name="CVa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CYLL2">#REF!</definedName>
    <definedName name="CYLL3">#REF!</definedName>
    <definedName name="CYLL4">#REF!</definedName>
    <definedName name="CYLL6">#REF!</definedName>
    <definedName name="D" localSheetId="0">Scheduled_Payment+Extra_Payment</definedName>
    <definedName name="D">Scheduled_Payment+Extra_Payment</definedName>
    <definedName name="DANI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OS">#REF!</definedName>
    <definedName name="datos1">#REF!</definedName>
    <definedName name="datos2" localSheetId="0">#REF!</definedName>
    <definedName name="datos2">#REF!</definedName>
    <definedName name="dbfdfbi" hidden="1">{"TAB1",#N/A,TRUE,"GENERAL";"TAB2",#N/A,TRUE,"GENERAL";"TAB3",#N/A,TRUE,"GENERAL";"TAB4",#N/A,TRUE,"GENERAL";"TAB5",#N/A,TRUE,"GENERAL"}</definedName>
    <definedName name="dc">#REF!</definedName>
    <definedName name="DCF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 localSheetId="0">IF('CRON. Y FLUJO GYP 99 SAS ZOMAC'!Values_Entered,[0]!Header_Row+'CRON. Y FLUJO GYP 99 SAS ZOMAC'!Number_of_Payments,[0]!Header_Row)</definedName>
    <definedName name="DDDD">IF([0]!Values_Entered,[0]!Header_Row+[0]!Number_of_Payments,[0]!Header_Row)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cvgfggdfsdxdc">#REF!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hfs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ME">#REF!</definedName>
    <definedName name="diametros">#REF!</definedName>
    <definedName name="diego">#REF!</definedName>
    <definedName name="diego1">#REF!</definedName>
    <definedName name="DIRECTOS">#REF!</definedName>
    <definedName name="DistanciasPRS7801">#REF!</definedName>
    <definedName name="DistanciasPRS9003">#REF!</definedName>
    <definedName name="DistanciasPRS9004">#REF!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os">#REF!</definedName>
    <definedName name="dovela" localSheetId="0">#REF!&lt;2.5</definedName>
    <definedName name="dovela">#REF!&lt;2.5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URACION">#REF!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C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l">#REF!</definedName>
    <definedName name="Electrico">#REF!</definedName>
    <definedName name="End_Bal">#REF!</definedName>
    <definedName name="Ene">#REF!</definedName>
    <definedName name="Ene_C">#REF!</definedName>
    <definedName name="EneFeb">#REF!</definedName>
    <definedName name="ENTIDADES">#REF!</definedName>
    <definedName name="equi">#REF!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P201.15">#REF!</definedName>
    <definedName name="ESP201.21">#REF!</definedName>
    <definedName name="ESP201.7">#REF!</definedName>
    <definedName name="ESP201.8">#REF!</definedName>
    <definedName name="ESP210.2.2">#REF!</definedName>
    <definedName name="ESP220.1">#REF!</definedName>
    <definedName name="ESP225P">#REF!</definedName>
    <definedName name="ESP320.1">#REF!</definedName>
    <definedName name="ESP330.1">#REF!</definedName>
    <definedName name="ESP330.1P">#REF!</definedName>
    <definedName name="ESP330.2">#REF!</definedName>
    <definedName name="ESP600.1">#REF!</definedName>
    <definedName name="ESP610.1">#REF!</definedName>
    <definedName name="ESP630.4">#REF!</definedName>
    <definedName name="ESP630.6">#REF!</definedName>
    <definedName name="ESP630.7">#REF!</definedName>
    <definedName name="ESP632.1P">#REF!</definedName>
    <definedName name="ESP632.4P">#REF!</definedName>
    <definedName name="ESP640.1">#REF!</definedName>
    <definedName name="ESP640.1.2">#REF!</definedName>
    <definedName name="ESP671.1">#REF!</definedName>
    <definedName name="ESP673.1">#REF!</definedName>
    <definedName name="ESP673.2">#REF!</definedName>
    <definedName name="ESP700.1">#REF!</definedName>
    <definedName name="ESTAC" localSheetId="0">#REF!</definedName>
    <definedName name="ESTAC">#REF!</definedName>
    <definedName name="ESTADO_ACUEDUCTO" localSheetId="0">#REF!</definedName>
    <definedName name="ESTADO_ACUEDUCTO">#REF!</definedName>
    <definedName name="ESTADO_ALCANTARILLADO" localSheetId="0">#REF!</definedName>
    <definedName name="ESTADO_ALCANTARILLADO">#REF!</definedName>
    <definedName name="ESTOP">#REF!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">#REF!</definedName>
    <definedName name="Excel_BuiltIn_Print_Area">#REF!</definedName>
    <definedName name="Excel_BuiltIn_Print_Titles">#REF!</definedName>
    <definedName name="EXCROC">#REF!</definedName>
    <definedName name="Extra_Pay">#REF!</definedName>
    <definedName name="Extracción_IM">#REF!</definedName>
    <definedName name="fa">#REF!</definedName>
    <definedName name="FABI" localSheetId="0">Scheduled_Payment+Extra_Payment</definedName>
    <definedName name="FABI">Scheduled_Payment+Extra_Payment</definedName>
    <definedName name="FABIAN" localSheetId="0">IF([0]!Loan_Amount*[0]!Interest_Rate*[0]!Loan_Years*[0]!Loan_Start&gt;0,1,0)</definedName>
    <definedName name="FABIAN">IF([0]!Loan_Amount*[0]!Interest_Rate*[0]!Loan_Years*[0]!Loan_Start&gt;0,1,0)</definedName>
    <definedName name="FAC" hidden="1">#REF!</definedName>
    <definedName name="FACTOR">#REF!</definedName>
    <definedName name="FACTOR_PRESTACIONAL">#REF!</definedName>
    <definedName name="FACTORE">#REF!</definedName>
    <definedName name="FACTORH">#REF!</definedName>
    <definedName name="fb">#REF!</definedName>
    <definedName name="fbfhfgh">#REF!</definedName>
    <definedName name="fd">#REF!</definedName>
    <definedName name="fda">#REF!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ASDFASD">#REF!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">#REF!</definedName>
    <definedName name="Feb_C">#REF!</definedName>
    <definedName name="ferfer" hidden="1">{"via1",#N/A,TRUE,"general";"via2",#N/A,TRUE,"general";"via3",#N/A,TRUE,"general"}</definedName>
    <definedName name="ff">#REF!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#REF!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ELT">#REF!</definedName>
    <definedName name="fk">#REF!</definedName>
    <definedName name="FLIAS100">#REF!</definedName>
    <definedName name="flias1500">#REF!</definedName>
    <definedName name="FLIAS60">#REF!</definedName>
    <definedName name="flq">#REF!</definedName>
    <definedName name="FORM3">#REF!</definedName>
    <definedName name="FORMA" localSheetId="0">#REF!</definedName>
    <definedName name="FORMA">#REF!</definedName>
    <definedName name="FORMH">#REF!</definedName>
    <definedName name="FORMM" localSheetId="0">#REF!</definedName>
    <definedName name="FORMM">#REF!</definedName>
    <definedName name="formularioCantidades" localSheetId="0">#REF!</definedName>
    <definedName name="formularioCantidades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u">#REF!</definedName>
    <definedName name="fue">#REF!</definedName>
    <definedName name="Full_Print">#REF!</definedName>
    <definedName name="furc">#REF!</definedName>
    <definedName name="furc1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a">#REF!</definedName>
    <definedName name="GASO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MA">#REF!</definedName>
    <definedName name="GRAP">#REF!</definedName>
    <definedName name="GRAV2">#REF!</definedName>
    <definedName name="GRAV3">#REF!</definedName>
    <definedName name="GRAV4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yrfvcbhjwebxXB">#REF!</definedName>
    <definedName name="GUS">#REF!</definedName>
    <definedName name="gy">#REF!</definedName>
    <definedName name="gyagfszvcghzd">#REF!</definedName>
    <definedName name="GYITGE3QUGVFOUWDQ">#REF!</definedName>
    <definedName name="h9h" hidden="1">{"via1",#N/A,TRUE,"general";"via2",#N/A,TRUE,"general";"via3",#N/A,TRUE,"general"}</definedName>
    <definedName name="ha">#REF!</definedName>
    <definedName name="hbfdhrw" hidden="1">{"TAB1",#N/A,TRUE,"GENERAL";"TAB2",#N/A,TRUE,"GENERAL";"TAB3",#N/A,TRUE,"GENERAL";"TAB4",#N/A,TRUE,"GENERAL";"TAB5",#N/A,TRUE,"GENERAL"}</definedName>
    <definedName name="hbhgc">#REF!</definedName>
    <definedName name="hbytchv">#REF!</definedName>
    <definedName name="HC78MH">#REF!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juyfjtcdiy">#REF!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l">#REF!</definedName>
    <definedName name="HM3EB">#REF!</definedName>
    <definedName name="HM3JH">#REF!</definedName>
    <definedName name="HMHF3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JA" localSheetId="0">DATE(YEAR([0]!Loan_Start),MONTH([0]!Loan_Start)+Payment_Number,DAY([0]!Loan_Start))</definedName>
    <definedName name="HOJA">DATE(YEAR([0]!Loan_Start),MONTH([0]!Loan_Start)+Payment_Number,DAY([0]!Loan_Start))</definedName>
    <definedName name="HOJA1">#REF!</definedName>
    <definedName name="HOJA444" localSheetId="0">DATE(YEAR([0]!Loan_Start),MONTH([0]!Loan_Start)+Payment_Number,DAY([0]!Loan_Start))</definedName>
    <definedName name="HOJA444">DATE(YEAR([0]!Loan_Start),MONTH([0]!Loan_Start)+Payment_Number,DAY([0]!Loan_Start))</definedName>
    <definedName name="HOJA8">#REF!</definedName>
    <definedName name="horat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75MH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ML_CodePage" hidden="1">1252</definedName>
    <definedName name="HTML_Control" localSheetId="0" hidden="1">{"'A'!$A$1:$L$120"}</definedName>
    <definedName name="HTML_Control" hidden="1">{"'A'!$A$1:$L$120"}</definedName>
    <definedName name="HTML_Description" hidden="1">""</definedName>
    <definedName name="HTML_Email" hidden="1">""</definedName>
    <definedName name="HTML_Header" hidden="1">"A"</definedName>
    <definedName name="HTML_LastUpdate" hidden="1">"4/01/80"</definedName>
    <definedName name="HTML_LineAfter" hidden="1">FALSE</definedName>
    <definedName name="HTML_LineBefore" hidden="1">FALSE</definedName>
    <definedName name="HTML_Name" hidden="1">"Gabriel Jaime Martz Solis"</definedName>
    <definedName name="HTML_OBDlg2" hidden="1">TRUE</definedName>
    <definedName name="HTML_OBDlg4" hidden="1">TRUE</definedName>
    <definedName name="HTML_OS" hidden="1">0</definedName>
    <definedName name="HTML_PathFile" hidden="1">"C:\A Mis documentos\GABRIEL JAIME\Web Personal\Ejemplos\Existente\HTML.htm"</definedName>
    <definedName name="HTML_Title" hidden="1">"Diseño Estructural"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dentificacion">#REF!</definedName>
    <definedName name="IF" localSheetId="0">#REF!</definedName>
    <definedName name="IF">#REF!</definedName>
    <definedName name="ig">#REF!</definedName>
    <definedName name="ii">#REF!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resion">#REF!</definedName>
    <definedName name="imprev">#REF!</definedName>
    <definedName name="imprevistos">#REF!</definedName>
    <definedName name="IMPRI">#REF!</definedName>
    <definedName name="IND">#REF!</definedName>
    <definedName name="indirectos">#REF!</definedName>
    <definedName name="inf">#REF!</definedName>
    <definedName name="INFG">#REF!</definedName>
    <definedName name="inicio_secb">#REF!</definedName>
    <definedName name="INSU">#REF!</definedName>
    <definedName name="INSUMOS_ENSAYOS">#REF!</definedName>
    <definedName name="INSUMOS_EQUIPOS">#REF!</definedName>
    <definedName name="INSUMOS_MANO_DE_OBRA">#REF!</definedName>
    <definedName name="INSUMOS_MATERIALES">#REF!</definedName>
    <definedName name="INSUMOS_SERVICIOS">#REF!</definedName>
    <definedName name="INSUMOS_TRANSPORTES">#REF!</definedName>
    <definedName name="Int">#REF!</definedName>
    <definedName name="InTap">#REF!</definedName>
    <definedName name="Interest_Rate">#REF!</definedName>
    <definedName name="INTERv">#REF!</definedName>
    <definedName name="IntVal">#REF!</definedName>
    <definedName name="INV_11">#REF!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3.9">#REF!</definedName>
    <definedName name="ItemCodos">#REF!</definedName>
    <definedName name="i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SUtl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fjkd" localSheetId="0">#REF!</definedName>
    <definedName name="jdfjkd">#REF!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#REF!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SE">#REF!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Ago">#REF!</definedName>
    <definedName name="JulAgo_C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ñy">#REF!</definedName>
    <definedName name="ko">#REF!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_L" localSheetId="0">IF('CRON. Y FLUJO GYP 99 SAS ZOMAC'!Values_Entered,Header_Row+'CRON. Y FLUJO GYP 99 SAS ZOMAC'!Number_of_Payments,Header_Row)</definedName>
    <definedName name="L_L">IF([0]!Values_Entered,Header_Row+[0]!Number_of_Payments,Header_Row)</definedName>
    <definedName name="LARGUE">#REF!</definedName>
    <definedName name="Last_Row" localSheetId="0">IF('CRON. Y FLUJO GYP 99 SAS ZOMAC'!Values_Entered,Header_Row+'CRON. Y FLUJO GYP 99 SAS ZOMAC'!Number_of_Payments,Header_Row)</definedName>
    <definedName name="Last_Row">IF([0]!Values_Entered,Header_Row+[0]!Number_of_Payments,Header_Row)</definedName>
    <definedName name="LICITACION">#REF!</definedName>
    <definedName name="LIMP">#REF!</definedName>
    <definedName name="LINEA">#REF!</definedName>
    <definedName name="LisaCodSAO" localSheetId="0">#REF!</definedName>
    <definedName name="LisaCodSAO">#REF!</definedName>
    <definedName name="Listacanti" localSheetId="0">#REF!</definedName>
    <definedName name="Listacanti">#REF!</definedName>
    <definedName name="ListaCantidad" localSheetId="0">#REF!</definedName>
    <definedName name="ListaCantidad">#REF!</definedName>
    <definedName name="Listado_de_materiales">#REF!</definedName>
    <definedName name="ListaItem" localSheetId="0">#REF!</definedName>
    <definedName name="ListaItem">#REF!</definedName>
    <definedName name="ListaUni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C12">#REF!</definedName>
    <definedName name="LLAP12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ÑP">#REF!</definedName>
    <definedName name="Loan_Amount">#REF!</definedName>
    <definedName name="Loan_Start">#REF!</definedName>
    <definedName name="Loan_Years">#REF!</definedName>
    <definedName name="LOCA">#REF!</definedName>
    <definedName name="LOCA1">#REF!</definedName>
    <definedName name="LOCALIZACIÓN_Y_REPLANTEO._ESTRUCTURAS">#REF!</definedName>
    <definedName name="LOI">#REF!</definedName>
    <definedName name="LOLA">#REF!</definedName>
    <definedName name="LOLA1">#REF!</definedName>
    <definedName name="LOLA10">#REF!</definedName>
    <definedName name="LOLA11">#REF!</definedName>
    <definedName name="LOLA12">#REF!</definedName>
    <definedName name="LOLA13">#REF!</definedName>
    <definedName name="LOLA14">#REF!</definedName>
    <definedName name="LOLA15">#REF!</definedName>
    <definedName name="LOLA16">#REF!</definedName>
    <definedName name="LOLA17">#REF!</definedName>
    <definedName name="LOLA18">#REF!</definedName>
    <definedName name="LOLA19">#REF!</definedName>
    <definedName name="LOLA2">#REF!</definedName>
    <definedName name="LOLA20">#REF!</definedName>
    <definedName name="LOLA21">#REF!</definedName>
    <definedName name="LOLA22">#REF!</definedName>
    <definedName name="LOLA23">#REF!</definedName>
    <definedName name="LOLA24">#REF!</definedName>
    <definedName name="LOLA25">#REF!</definedName>
    <definedName name="LOLA26">#REF!</definedName>
    <definedName name="LOLA27">#REF!</definedName>
    <definedName name="LOLA28">#REF!</definedName>
    <definedName name="LOLA29">#REF!</definedName>
    <definedName name="LOLA3">#REF!</definedName>
    <definedName name="LOLA30">#REF!</definedName>
    <definedName name="LOLA31">#REF!</definedName>
    <definedName name="LOLA32">#REF!</definedName>
    <definedName name="LOLA33">#REF!</definedName>
    <definedName name="LOLA34">#REF!</definedName>
    <definedName name="LOLA35">#REF!</definedName>
    <definedName name="LOLA36">#REF!</definedName>
    <definedName name="LOLA37">#REF!</definedName>
    <definedName name="LOLA38">#REF!</definedName>
    <definedName name="LOLA39">#REF!</definedName>
    <definedName name="LOLA4">#REF!</definedName>
    <definedName name="LOLA40">#REF!</definedName>
    <definedName name="LOLA41">#REF!</definedName>
    <definedName name="LOLA42">#REF!</definedName>
    <definedName name="LOLA43">#REF!</definedName>
    <definedName name="LOLA44">#REF!</definedName>
    <definedName name="LOLA45">#REF!</definedName>
    <definedName name="LOLA46">#REF!</definedName>
    <definedName name="LOLA47">#REF!</definedName>
    <definedName name="LOLA48">#REF!</definedName>
    <definedName name="LOLA49">#REF!</definedName>
    <definedName name="LOLA5">#REF!</definedName>
    <definedName name="LOLA50">#REF!</definedName>
    <definedName name="LOLA51">#REF!</definedName>
    <definedName name="LOLA52">#REF!</definedName>
    <definedName name="LOLA53">#REF!</definedName>
    <definedName name="LOLA54">#REF!</definedName>
    <definedName name="LOLA55">#REF!</definedName>
    <definedName name="LOLA56">#REF!</definedName>
    <definedName name="LOLA57">#REF!</definedName>
    <definedName name="LOLA58">#REF!</definedName>
    <definedName name="LOLA59">#REF!</definedName>
    <definedName name="LOLA6">#REF!</definedName>
    <definedName name="LOLA60">#REF!</definedName>
    <definedName name="LOLA61">#REF!</definedName>
    <definedName name="LOLA62">#REF!</definedName>
    <definedName name="LOLA63">#REF!</definedName>
    <definedName name="LOLA64">#REF!</definedName>
    <definedName name="LOLA65">#REF!</definedName>
    <definedName name="LOLA66">#REF!</definedName>
    <definedName name="LOLA67">#REF!</definedName>
    <definedName name="LOLA68">#REF!</definedName>
    <definedName name="LOLA69">#REF!</definedName>
    <definedName name="LOLA7">#REF!</definedName>
    <definedName name="LOLA70">#REF!</definedName>
    <definedName name="LOLA71">#REF!</definedName>
    <definedName name="LOLA72">#REF!</definedName>
    <definedName name="LOLA73">#REF!</definedName>
    <definedName name="LOLA8">#REF!</definedName>
    <definedName name="LOLA9">#REF!</definedName>
    <definedName name="lolol" hidden="1">{"TAB1",#N/A,TRUE,"GENERAL";"TAB2",#N/A,TRUE,"GENERAL";"TAB3",#N/A,TRUE,"GENERAL";"TAB4",#N/A,TRUE,"GENERAL";"TAB5",#N/A,TRUE,"GENERAL"}</definedName>
    <definedName name="LONG">#REF!</definedName>
    <definedName name="LOPE">#REF!</definedName>
    <definedName name="LOTE">#REF!</definedName>
    <definedName name="lotes1">#REF!</definedName>
    <definedName name="Lotes2">#REF!</definedName>
    <definedName name="lplpl" hidden="1">{"via1",#N/A,TRUE,"general";"via2",#N/A,TRUE,"general";"via3",#N/A,TRUE,"general"}</definedName>
    <definedName name="LUBRI">#REF!</definedName>
    <definedName name="LUCY" localSheetId="0">OFFSET(Full_Print,0,0,LOCA)</definedName>
    <definedName name="LUCY">OFFSET(Full_Print,0,0,LOCA)</definedName>
    <definedName name="LUPVC" localSheetId="0">#REF!</definedName>
    <definedName name="LUPVC">#REF!</definedName>
    <definedName name="LUPVT">#REF!</definedName>
    <definedName name="M120K" localSheetId="0">#REF!</definedName>
    <definedName name="M120K">#REF!</definedName>
    <definedName name="M240K" localSheetId="0">#REF!</definedName>
    <definedName name="M240K">#REF!</definedName>
    <definedName name="M280K" localSheetId="0">#REF!</definedName>
    <definedName name="M280K">#REF!</definedName>
    <definedName name="MADCJ">#REF!</definedName>
    <definedName name="mafdsf" hidden="1">{"via1",#N/A,TRUE,"general";"via2",#N/A,TRUE,"general";"via3",#N/A,TRUE,"general"}</definedName>
    <definedName name="MAL" localSheetId="0">#REF!&lt;2.5</definedName>
    <definedName name="MAL">#REF!&lt;2.5</definedName>
    <definedName name="MALO">#REF!&lt;2.5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TO">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#REF!</definedName>
    <definedName name="Mar_C">#REF!</definedName>
    <definedName name="MARABA" localSheetId="0">#REF!</definedName>
    <definedName name="MARABA">#REF!</definedName>
    <definedName name="MarAbr">#REF!</definedName>
    <definedName name="MARAVILLA" hidden="1">{"PRES REHAB ARM-PER POR ITEMS  KM A KM",#N/A,TRUE,"Rehabilitacion Arm-Per"}</definedName>
    <definedName name="MARTA" localSheetId="0">IF(Loan_Amount*Interest_Rate*Loan_Years*Loan_Start&gt;0,1,0)</definedName>
    <definedName name="MARTA">IF(Loan_Amount*Interest_Rate*Loan_Years*Loan_Start&gt;0,1,0)</definedName>
    <definedName name="MARTHA">#REF!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AT">#REF!</definedName>
    <definedName name="mater">#REF!</definedName>
    <definedName name="Materiales">#REF!</definedName>
    <definedName name="MaterialTub">#REF!</definedName>
    <definedName name="MATPR">#REF!</definedName>
    <definedName name="MayJun">#REF!</definedName>
    <definedName name="MayJun_C">#REF!</definedName>
    <definedName name="MC4CM" localSheetId="0">#REF!</definedName>
    <definedName name="MC4CM">#REF!</definedName>
    <definedName name="mdd" hidden="1">{"via1",#N/A,TRUE,"general";"via2",#N/A,TRUE,"general";"via3",#N/A,TRUE,"general"}</definedName>
    <definedName name="mdo">#REF!</definedName>
    <definedName name="MEDID" localSheetId="0">#REF!</definedName>
    <definedName name="MEDID">#REF!</definedName>
    <definedName name="meg" hidden="1">{"TAB1",#N/A,TRUE,"GENERAL";"TAB2",#N/A,TRUE,"GENERAL";"TAB3",#N/A,TRUE,"GENERAL";"TAB4",#N/A,TRUE,"GENERAL";"TAB5",#N/A,TRUE,"GENERAL"}</definedName>
    <definedName name="MEJORA">#REF!</definedName>
    <definedName name="MEMORIA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>#REF!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120K">#REF!</definedName>
    <definedName name="MO240K">#REF!</definedName>
    <definedName name="MO280K">#REF!</definedName>
    <definedName name="mobra">#REF!</definedName>
    <definedName name="MOCARG" localSheetId="0">#REF!</definedName>
    <definedName name="MOCARG">#REF!</definedName>
    <definedName name="modalidad">#REF!</definedName>
    <definedName name="Modalidad1">#REF!</definedName>
    <definedName name="MOENC" localSheetId="0">#REF!</definedName>
    <definedName name="MOENC">#REF!</definedName>
    <definedName name="MOIHF" localSheetId="0">#REF!</definedName>
    <definedName name="MOIHF">#REF!</definedName>
    <definedName name="MOPRE" localSheetId="0">#REF!</definedName>
    <definedName name="MOPRE">#REF!</definedName>
    <definedName name="MOTON">#REF!</definedName>
    <definedName name="MOTOP">#REF!</definedName>
    <definedName name="MOVOL">#REF!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qui">#REF!</definedName>
    <definedName name="njb">#REF!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>#REF!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#REF!</definedName>
    <definedName name="NOMBRE">#REF!</definedName>
    <definedName name="Norte">#REF!</definedName>
    <definedName name="NovDic">#REF!</definedName>
    <definedName name="nr">#REF!</definedName>
    <definedName name="nt">#REF!</definedName>
    <definedName name="NUEVO">#REF!</definedName>
    <definedName name="Num_Pmt_Per_Year">#REF!</definedName>
    <definedName name="Number_of_Payments" localSheetId="0">MATCH(0.01,End_Bal,-1)+1</definedName>
    <definedName name="Number_of_Payments">MATCH(0.01,End_Bal,-1)+1</definedName>
    <definedName name="nxn" hidden="1">{"via1",#N/A,TRUE,"general";"via2",#N/A,TRUE,"general";"via3",#N/A,TRUE,"general"}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 localSheetId="0">#REF!</definedName>
    <definedName name="O">#REF!</definedName>
    <definedName name="o9o9" hidden="1">{"via1",#N/A,TRUE,"general";"via2",#N/A,TRUE,"general";"via3",#N/A,TRUE,"general"}</definedName>
    <definedName name="OBRA" localSheetId="0">#REF!</definedName>
    <definedName name="OBRA">#REF!</definedName>
    <definedName name="OFICI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es1">#REF!</definedName>
    <definedName name="os">#REF!</definedName>
    <definedName name="OTRO">#REF!</definedName>
    <definedName name="otrocd">#REF!</definedName>
    <definedName name="otroci">#REF!</definedName>
    <definedName name="otroimprev">#REF!</definedName>
    <definedName name="p0p0" hidden="1">{"via1",#N/A,TRUE,"general";"via2",#N/A,TRUE,"general";"via3",#N/A,TRUE,"general"}</definedName>
    <definedName name="P150X240">#REF!</definedName>
    <definedName name="P80X200">#REF!</definedName>
    <definedName name="P90X200">#REF!</definedName>
    <definedName name="PA14X">#REF!</definedName>
    <definedName name="paelnque">#REF!</definedName>
    <definedName name="palenque">#REF!</definedName>
    <definedName name="patentesco">#REF!</definedName>
    <definedName name="PATIOS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Z">#REF!</definedName>
    <definedName name="PEGCO">#REF!</definedName>
    <definedName name="PERIODO">#REF!</definedName>
    <definedName name="PERNO" localSheetId="0">#REF!</definedName>
    <definedName name="PERNO">#REF!</definedName>
    <definedName name="Personal">#REF!</definedName>
    <definedName name="PIE4A6">#REF!</definedName>
    <definedName name="PIECR" localSheetId="0">#REF!</definedName>
    <definedName name="PIECR">#REF!</definedName>
    <definedName name="PIEDR">#REF!</definedName>
    <definedName name="PILOTE">#REF!</definedName>
    <definedName name="PINBAR">#REF!</definedName>
    <definedName name="PINBLA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ELE">#REF!</definedName>
    <definedName name="PLAST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i">#REF!</definedName>
    <definedName name="POIUP" hidden="1">{"via1",#N/A,TRUE,"general";"via2",#N/A,TRUE,"general";"via3",#N/A,TRUE,"general"}</definedName>
    <definedName name="Polynomial">#REF!</definedName>
    <definedName name="PoMede">#REF!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">#REF!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">#REF!</definedName>
    <definedName name="PPtoNorte">#REF!</definedName>
    <definedName name="pqroj" hidden="1">{"via1",#N/A,TRUE,"general";"via2",#N/A,TRUE,"general";"via3",#N/A,TRUE,"general"}</definedName>
    <definedName name="PRE">#REF!</definedName>
    <definedName name="PRECIO">#REF!</definedName>
    <definedName name="precio2">#REF!</definedName>
    <definedName name="PRECIOS">#REF!</definedName>
    <definedName name="PRESIPISTO">#REF!</definedName>
    <definedName name="presta">#REF!</definedName>
    <definedName name="prestaciones">#REF!</definedName>
    <definedName name="PresuDerivGuatDef" localSheetId="0" hidden="1">{"via1",#N/A,TRUE,"general";"via2",#N/A,TRUE,"general";"via3",#N/A,TRUE,"general"}</definedName>
    <definedName name="PresuDerivGuatDef" hidden="1">{"via1",#N/A,TRUE,"general";"via2",#N/A,TRUE,"general";"via3",#N/A,TRUE,"general"}</definedName>
    <definedName name="PresuPresaDef" localSheetId="0" hidden="1">{"via1",#N/A,TRUE,"general";"via2",#N/A,TRUE,"general";"via3",#N/A,TRUE,"general"}</definedName>
    <definedName name="PresuPresaDef" hidden="1">{"via1",#N/A,TRUE,"general";"via2",#N/A,TRUE,"general";"via3",#N/A,TRUE,"general"}</definedName>
    <definedName name="PRESUPUESTO">#REF!</definedName>
    <definedName name="primer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cipal">#REF!</definedName>
    <definedName name="PRINT_AREA">#N/A</definedName>
    <definedName name="PRINT_AREA_MI">#REF!</definedName>
    <definedName name="Print_Area_Reset" localSheetId="0">OFFSET(Full_Print,0,0,'CRON. Y FLUJO GYP 99 SAS ZOMAC'!Last_Row)</definedName>
    <definedName name="Print_Area_Reset">OFFSET(Full_Print,0,0,Last_Row)</definedName>
    <definedName name="PRINT_TITLES">#N/A</definedName>
    <definedName name="PRINT_TITLES_MI">#N/A</definedName>
    <definedName name="proddsfdhgasd">#REF!</definedName>
    <definedName name="PROF">#REF!</definedName>
    <definedName name="PROG" hidden="1">#REF!</definedName>
    <definedName name="Programa">#REF!</definedName>
    <definedName name="Prov">#REF!</definedName>
    <definedName name="PRUEBA">#REF!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">#REF!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">#REF!</definedName>
    <definedName name="qqqqqw" hidden="1">{"via1",#N/A,TRUE,"general";"via2",#N/A,TRUE,"general";"via3",#N/A,TRUE,"general"}</definedName>
    <definedName name="qw">#REF!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ds">#REF!</definedName>
    <definedName name="REAJUSTE">#REF!</definedName>
    <definedName name="REAJUSTE2">#REF!</definedName>
    <definedName name="REAJUSTES">#REF!</definedName>
    <definedName name="REG">#REF!&gt;2.5</definedName>
    <definedName name="rege" hidden="1">{"TAB1",#N/A,TRUE,"GENERAL";"TAB2",#N/A,TRUE,"GENERAL";"TAB3",#N/A,TRUE,"GENERAL";"TAB4",#N/A,TRUE,"GENERAL";"TAB5",#N/A,TRUE,"GENERAL"}</definedName>
    <definedName name="regional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#REF!&gt;2.5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JHE" hidden="1">{"via1",#N/A,TRUE,"general";"via2",#N/A,TRUE,"general";"via3",#N/A,TRUE,"general"}</definedName>
    <definedName name="REJILLA">#REF!</definedName>
    <definedName name="RELACUION">#REF!</definedName>
    <definedName name="rell">#REF!</definedName>
    <definedName name="RELLG">#REF!</definedName>
    <definedName name="remb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#REF!</definedName>
    <definedName name="RESU" localSheetId="0">#REF!</definedName>
    <definedName name="RESU">#REF!</definedName>
    <definedName name="resumen">#REF!</definedName>
    <definedName name="RETR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" localSheetId="0">#REF!</definedName>
    <definedName name="REY">#REF!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O" localSheetId="0">IF(Loan_Amount*Interest_Rate*Loan_Years*Loan_Start&gt;0,1,0)</definedName>
    <definedName name="RICO">IF(Loan_Amount*Interest_Rate*Loan_Years*Loan_Start&gt;0,1,0)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IGA">#REF!</definedName>
    <definedName name="rlo">#REF!</definedName>
    <definedName name="rm">#REF!</definedName>
    <definedName name="rñ">#REF!</definedName>
    <definedName name="rr">#REF!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RRTGTG">#REF!</definedName>
    <definedName name="rsdgsd5" hidden="1">{"TAB1",#N/A,TRUE,"GENERAL";"TAB2",#N/A,TRUE,"GENERAL";"TAB3",#N/A,TRUE,"GENERAL";"TAB4",#N/A,TRUE,"GENERAL";"TAB5",#N/A,TRUE,"GENERAL"}</definedName>
    <definedName name="rt">#REF!</definedName>
    <definedName name="rte">#REF!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A" localSheetId="0">DATE(YEAR([0]!Loan_Start),MONTH([0]!Loan_Start)+Payment_Number,DAY([0]!Loan_Start))</definedName>
    <definedName name="RUTA">DATE(YEAR([0]!Loan_Start),MONTH([0]!Loan_Start)+Payment_Number,DAY([0]!Loan_Start))</definedName>
    <definedName name="rutu" hidden="1">{"via1",#N/A,TRUE,"general";"via2",#N/A,TRUE,"general";"via3",#N/A,TRUE,"general"}</definedName>
    <definedName name="RW">#REF!</definedName>
    <definedName name="rwt" hidden="1">{"via1",#N/A,TRUE,"general";"via2",#N/A,TRUE,"general";"via3",#N/A,TRUE,"general"}</definedName>
    <definedName name="ry">#REF!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baneta">#REF!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ID1">#REF!</definedName>
    <definedName name="SALID2">#REF!</definedName>
    <definedName name="SAOG7" localSheetId="0">#REF!</definedName>
    <definedName name="SAOG7">#REF!</definedName>
    <definedName name="SAOG7OCTUBRE" localSheetId="0">#REF!</definedName>
    <definedName name="SAOG7OCTUBRE">#REF!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>#REF!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hjfasdfjasj">#REF!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">#REF!</definedName>
    <definedName name="segundo" localSheetId="0">#REF!</definedName>
    <definedName name="segundo">#REF!</definedName>
    <definedName name="SepOct">#REF!</definedName>
    <definedName name="SepOct_C">#REF!</definedName>
    <definedName name="septico" localSheetId="0">#REF!</definedName>
    <definedName name="septico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21">#N/A</definedName>
    <definedName name="si">#REF!</definedName>
    <definedName name="SIKAD">#REF!</definedName>
    <definedName name="sin_nombre_2">#REF!</definedName>
    <definedName name="sk">#REF!</definedName>
    <definedName name="SLPVC">#REF!</definedName>
    <definedName name="sm">#REF!</definedName>
    <definedName name="SMMLV">#REF!</definedName>
    <definedName name="sn">#REF!</definedName>
    <definedName name="snw">#REF!</definedName>
    <definedName name="sñ">#REF!</definedName>
    <definedName name="so">#REF!</definedName>
    <definedName name="SOLDA">#REF!</definedName>
    <definedName name="SOLPVC">#REF!</definedName>
    <definedName name="sq" hidden="1">#REF!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SS" localSheetId="0">IF(Loan_Amount*Interest_Rate*Loan_Years*Loan_Start&gt;0,1,0)</definedName>
    <definedName name="SSSSSSS">IF(Loan_Amount*Interest_Rate*Loan_Years*Loan_Start&gt;0,1,0)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A">#REF!</definedName>
    <definedName name="Subprograma">#REF!</definedName>
    <definedName name="Subprograma1">#REF!</definedName>
    <definedName name="Subprograma2">#REF!</definedName>
    <definedName name="Subprograma3">#REF!</definedName>
    <definedName name="SUELLEN" localSheetId="0">#REF!</definedName>
    <definedName name="SUELLEN">#REF!</definedName>
    <definedName name="sum">#REF!</definedName>
    <definedName name="suma">#REF!</definedName>
    <definedName name="SUMIN" localSheetId="0">#REF!</definedName>
    <definedName name="SUMIN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>#REF!</definedName>
    <definedName name="T22JH" localSheetId="0">#REF!</definedName>
    <definedName name="T22JH">#REF!</definedName>
    <definedName name="T32JH" localSheetId="0">#REF!</definedName>
    <definedName name="T32JH">#REF!</definedName>
    <definedName name="T33JH" localSheetId="0">#REF!</definedName>
    <definedName name="T33JH">#REF!</definedName>
    <definedName name="T42JH">#REF!</definedName>
    <definedName name="T43JH">#REF!</definedName>
    <definedName name="T44JH">#REF!</definedName>
    <definedName name="t5t5" hidden="1">{"TAB1",#N/A,TRUE,"GENERAL";"TAB2",#N/A,TRUE,"GENERAL";"TAB3",#N/A,TRUE,"GENERAL";"TAB4",#N/A,TRUE,"GENERAL";"TAB5",#N/A,TRUE,"GENERAL"}</definedName>
    <definedName name="T62JH">#REF!</definedName>
    <definedName name="T63JH">#REF!</definedName>
    <definedName name="T64JH">#REF!</definedName>
    <definedName name="T66JH">#REF!</definedName>
    <definedName name="T82JH">#REF!</definedName>
    <definedName name="T83JH">#REF!</definedName>
    <definedName name="T84JH">#REF!</definedName>
    <definedName name="T88EB">#REF!</definedName>
    <definedName name="T88EL">#REF!</definedName>
    <definedName name="TA">#REF!</definedName>
    <definedName name="TAB">#REF!</definedName>
    <definedName name="TABLA">#REF!</definedName>
    <definedName name="TABLILLA">#REF!</definedName>
    <definedName name="TACOM" localSheetId="0">#REF!</definedName>
    <definedName name="TACOM">#REF!</definedName>
    <definedName name="TACOM1">#REF!</definedName>
    <definedName name="TACOR">#REF!</definedName>
    <definedName name="TAPAM" localSheetId="0">#REF!</definedName>
    <definedName name="TAPAM">#REF!</definedName>
    <definedName name="TASP1" localSheetId="0">#REF!</definedName>
    <definedName name="TASP1">#REF!</definedName>
    <definedName name="TASP2" localSheetId="0">#REF!</definedName>
    <definedName name="TASP2">#REF!</definedName>
    <definedName name="TASP3">#REF!</definedName>
    <definedName name="TASP4">#REF!</definedName>
    <definedName name="TASR4">#REF!</definedName>
    <definedName name="tb">#REF!</definedName>
    <definedName name="tdy" hidden="1">{"TAB1",#N/A,TRUE,"GENERAL";"TAB2",#N/A,TRUE,"GENERAL";"TAB3",#N/A,TRUE,"GENERAL";"TAB4",#N/A,TRUE,"GENERAL";"TAB5",#N/A,TRUE,"GENERAL"}</definedName>
    <definedName name="TECN" localSheetId="0">DATE(YEAR(Loan_Start),MONTH(Loan_Start)+Payment_Number,DAY(Loan_Start))</definedName>
    <definedName name="TECN">DATE(YEAR(Loan_Start),MONTH(Loan_Start)+Payment_Number,DAY(Loan_Start))</definedName>
    <definedName name="TEJAB" localSheetId="0">#REF!</definedName>
    <definedName name="TEJAB">#REF!</definedName>
    <definedName name="TEJAJ" localSheetId="0">#REF!</definedName>
    <definedName name="TEJAJ">#REF!</definedName>
    <definedName name="TEJBAR" localSheetId="0">#REF!</definedName>
    <definedName name="TEJBAR">#REF!</definedName>
    <definedName name="TELEP" localSheetId="0">#REF!</definedName>
    <definedName name="TELEP">#REF!</definedName>
    <definedName name="TERM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ALV" localSheetId="0">#REF!</definedName>
    <definedName name="TGALV">#REF!</definedName>
    <definedName name="th">#REF!</definedName>
    <definedName name="TH10J">#REF!</definedName>
    <definedName name="thdh" hidden="1">{"TAB1",#N/A,TRUE,"GENERAL";"TAB2",#N/A,TRUE,"GENERAL";"TAB3",#N/A,TRUE,"GENERAL";"TAB4",#N/A,TRUE,"GENERAL";"TAB5",#N/A,TRUE,"GENERAL"}</definedName>
    <definedName name="THF6JH">#REF!</definedName>
    <definedName name="THF6RO">#REF!</definedName>
    <definedName name="THF8JH">#REF!</definedName>
    <definedName name="thtj" hidden="1">{"via1",#N/A,TRUE,"general";"via2",#N/A,TRUE,"general";"via3",#N/A,TRUE,"general"}</definedName>
    <definedName name="tipo">#REF!</definedName>
    <definedName name="Tipoconst">#REF!</definedName>
    <definedName name="tipov">#REF!</definedName>
    <definedName name="TIT">#REF!</definedName>
    <definedName name="titi" localSheetId="0">IF(Loan_Amount*Interest_Rate*Loan_Years*Loan_Start&gt;0,1,0)</definedName>
    <definedName name="titi">IF(Loan_Amount*Interest_Rate*Loan_Years*Loan_Start&gt;0,1,0)</definedName>
    <definedName name="TITO" localSheetId="0">IF('CRON. Y FLUJO GYP 99 SAS ZOMAC'!RICO,Header_Row+'CRON. Y FLUJO GYP 99 SAS ZOMAC'!TUPI,Header_Row)</definedName>
    <definedName name="TITO">IF(RICO,Header_Row+[0]!TUPI,Header_Row)</definedName>
    <definedName name="TITOF" localSheetId="0">IF('CRON. Y FLUJO GYP 99 SAS ZOMAC'!RICO,Header_Row+'CRON. Y FLUJO GYP 99 SAS ZOMAC'!TUPI,Header_Row)</definedName>
    <definedName name="TITOF">IF(RICO,Header_Row+[0]!TUPI,Header_Row)</definedName>
    <definedName name="titu">#REF!</definedName>
    <definedName name="titu2">#REF!</definedName>
    <definedName name="TITULO">#REF!</definedName>
    <definedName name="_xlnm.Print_Titles" localSheetId="0">'CRON. Y FLUJO GYP 99 SAS ZOMAC'!$1:$18</definedName>
    <definedName name="_xlnm.Print_Titles">#N/A</definedName>
    <definedName name="Títulos_a_imprimir_IM" localSheetId="0">#REF!</definedName>
    <definedName name="Títulos_a_imprimir_IM">#REF!</definedName>
    <definedName name="tj">#REF!</definedName>
    <definedName name="tl">#REF!</definedName>
    <definedName name="tn">#REF!</definedName>
    <definedName name="TNOV10">#REF!</definedName>
    <definedName name="TNOV12">#REF!</definedName>
    <definedName name="TNOV16">#REF!</definedName>
    <definedName name="TNOV18">#REF!</definedName>
    <definedName name="TNOV20">#REF!</definedName>
    <definedName name="TNOV6">#REF!</definedName>
    <definedName name="TNOV8">#REF!</definedName>
    <definedName name="TORNI" localSheetId="0">#REF!</definedName>
    <definedName name="TORNI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_Act01" localSheetId="0">#REF!</definedName>
    <definedName name="Tot_Act01">#REF!</definedName>
    <definedName name="Tot_Act02" localSheetId="0">#REF!</definedName>
    <definedName name="Tot_Act02">#REF!</definedName>
    <definedName name="Tot_Act03">#REF!</definedName>
    <definedName name="TOTAL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Opti">#REF!</definedName>
    <definedName name="TOTALOPTIM">#REF!</definedName>
    <definedName name="TOTALOPTIMIZACION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REPOS">#REF!</definedName>
    <definedName name="TOTALREPOSICION">#REF!</definedName>
    <definedName name="TPVCME" localSheetId="0">#REF!</definedName>
    <definedName name="TPVCME">#REF!</definedName>
    <definedName name="TPVCP1" localSheetId="0">#REF!</definedName>
    <definedName name="TPVCP1">#REF!</definedName>
    <definedName name="TPVCS3" localSheetId="0">#REF!</definedName>
    <definedName name="TPVCS3">#REF!</definedName>
    <definedName name="TPVCS4" localSheetId="0">#REF!</definedName>
    <definedName name="TPVCS4">#REF!</definedName>
    <definedName name="tr" hidden="1">{"TAB1",#N/A,TRUE,"GENERAL";"TAB2",#N/A,TRUE,"GENERAL";"TAB3",#N/A,TRUE,"GENERAL";"TAB4",#N/A,TRUE,"GENERAL";"TAB5",#N/A,TRUE,"GENERAL"}</definedName>
    <definedName name="TRANA" localSheetId="0">#REF!</definedName>
    <definedName name="TRANA">#REF!</definedName>
    <definedName name="TRANAG">#REF!</definedName>
    <definedName name="TRANAR">#REF!</definedName>
    <definedName name="TRANS">#REF!</definedName>
    <definedName name="TRAT">#REF!</definedName>
    <definedName name="tres" localSheetId="0">#REF!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mestre1">#REF!</definedName>
    <definedName name="TRITM" localSheetId="0">#REF!</definedName>
    <definedName name="TRITM">#REF!</definedName>
    <definedName name="TRITU">#REF!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l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AC12">#REF!</definedName>
    <definedName name="TUB8AC">#REF!</definedName>
    <definedName name="TUBNE">#REF!</definedName>
    <definedName name="TUBS2">#REF!</definedName>
    <definedName name="TUBS3">#REF!</definedName>
    <definedName name="TUBS4">#REF!</definedName>
    <definedName name="TUBS6">#REF!</definedName>
    <definedName name="TUPI" localSheetId="0">MATCH(0.01,End_Bal,-1)+1</definedName>
    <definedName name="TUPI">MATCH(0.01,End_Bal,-1)+1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>#REF!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ALU">#REF!</definedName>
    <definedName name="ui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es_reales">#REF!</definedName>
    <definedName name="UOUIV" hidden="1">{"TAB1",#N/A,TRUE,"GENERAL";"TAB2",#N/A,TRUE,"GENERAL";"TAB3",#N/A,TRUE,"GENERAL";"TAB4",#N/A,TRUE,"GENERAL";"TAB5",#N/A,TRUE,"GENERAL"}</definedName>
    <definedName name="URAP10" localSheetId="0">#REF!</definedName>
    <definedName name="URAP10">#REF!</definedName>
    <definedName name="URAP2" localSheetId="0">#REF!</definedName>
    <definedName name="URAP2">#REF!</definedName>
    <definedName name="URAP3" localSheetId="0">#REF!</definedName>
    <definedName name="URAP3">#REF!</definedName>
    <definedName name="URAP4">#REF!</definedName>
    <definedName name="URAP6">#REF!</definedName>
    <definedName name="URAP8">#REF!</definedName>
    <definedName name="UREP12">#REF!</definedName>
    <definedName name="UREP2">#REF!</definedName>
    <definedName name="UREP3">#REF!</definedName>
    <definedName name="UREP4">#REF!</definedName>
    <definedName name="UREP6">#REF!</definedName>
    <definedName name="UREP8">#REF!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lidad">#REF!</definedName>
    <definedName name="UTILIDADES">#REF!</definedName>
    <definedName name="uu">#REF!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io">#REF!</definedName>
    <definedName name="VACIOS">#REF!</definedName>
    <definedName name="VALDES">#REF!</definedName>
    <definedName name="VALMA3">#REF!</definedName>
    <definedName name="VALMA4">#REF!</definedName>
    <definedName name="valor_total">#REF!</definedName>
    <definedName name="valor1">#REF!</definedName>
    <definedName name="valor2">#REF!</definedName>
    <definedName name="VALOR3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">#REF!</definedName>
    <definedName name="Varios">#REF!</definedName>
    <definedName name="Varios2">#REF!</definedName>
    <definedName name="vas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BB8">#REF!</definedName>
    <definedName name="VCEL1">#REF!</definedName>
    <definedName name="VCEL2">#REF!</definedName>
    <definedName name="VCEL3">#REF!</definedName>
    <definedName name="VCEL4">#REF!</definedName>
    <definedName name="VCEL6">#REF!</definedName>
    <definedName name="VCEL8">#REF!</definedName>
    <definedName name="VCELA2" localSheetId="0">#REF!</definedName>
    <definedName name="VCELA2">#REF!</definedName>
    <definedName name="VCELA3" localSheetId="0">#REF!</definedName>
    <definedName name="VCELA3">#REF!</definedName>
    <definedName name="VCELA4" localSheetId="0">#REF!</definedName>
    <definedName name="VCELA4">#REF!</definedName>
    <definedName name="VCELA6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I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JE">#REF!</definedName>
    <definedName name="vias">#REF!</definedName>
    <definedName name="VIBGA">#REF!</definedName>
    <definedName name="VIBRCOM" localSheetId="0">#REF!</definedName>
    <definedName name="VIBRCOM">#REF!</definedName>
    <definedName name="VIBRE">#REF!</definedName>
    <definedName name="VIDRI" localSheetId="0">#REF!</definedName>
    <definedName name="VIDRI">#REF!</definedName>
    <definedName name="viscosidad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">#REF!</definedName>
    <definedName name="VPVC2" localSheetId="0">#REF!</definedName>
    <definedName name="VPVC2">#REF!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" localSheetId="0">Scheduled_Payment+Extra_Payment</definedName>
    <definedName name="w">Scheduled_Payment+Extra_Payment</definedName>
    <definedName name="w2w2w" hidden="1">{"via1",#N/A,TRUE,"general";"via2",#N/A,TRUE,"general";"via3",#N/A,TRUE,"general"}</definedName>
    <definedName name="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 localSheetId="0">#REF!</definedName>
    <definedName name="WILSON">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localSheetId="0" hidden="1">{"VIA1",#N/A,TRUE,"formul";"VIA2",#N/A,TRUE,"formul";"VIA3",#N/A,TRUE,"formul"}</definedName>
    <definedName name="wrn.formu." hidden="1">{"VIA1",#N/A,TRUE,"formul";"VIA2",#N/A,TRUE,"formul";"VIA3",#N/A,TRUE,"formul"}</definedName>
    <definedName name="wrn.general." localSheetId="0" hidden="1">{#N/A,#N/A,TRUE,"0001";#N/A,#N/A,TRUE,"0002";#N/A,#N/A,TRUE,"0003";#N/A,#N/A,TRUE,"0004";#N/A,#N/A,TRUE,"0005";#N/A,#N/A,TRUE,"0006";#N/A,#N/A,TRUE,"0007";#N/A,#N/A,TRUE,"0008";#N/A,#N/A,TRUE,"0009";#N/A,#N/A,TRUE,"0010"}</definedName>
    <definedName name="wrn.general." hidden="1">{#N/A,#N/A,TRUE,"0001";#N/A,#N/A,TRUE,"0002";#N/A,#N/A,TRUE,"0003";#N/A,#N/A,TRUE,"0004";#N/A,#N/A,TRUE,"0005";#N/A,#N/A,TRUE,"0006";#N/A,#N/A,TRUE,"0007";#N/A,#N/A,TRUE,"0008";#N/A,#N/A,TRUE,"0009";#N/A,#N/A,TRUE,"0010"}</definedName>
    <definedName name="wrn.OBRASC." localSheetId="0" hidden="1">{"AURES1",#N/A,FALSE,"GENERAL";"AURES2",#N/A,FALSE,"GENERAL";"AURES3",#N/A,FALSE,"GENERAL";"AURES4",#N/A,FALSE,"GENERAL";"AURES5",#N/A,FALSE,"GENERAL";"AURES6",#N/A,FALSE,"GENERAL";"AURES7",#N/A,FALSE,"GENERAL"}</definedName>
    <definedName name="wrn.OBRASC." hidden="1">{"AURES1",#N/A,FALSE,"GENERAL";"AURES2",#N/A,FALSE,"GENERAL";"AURES3",#N/A,FALSE,"GENERAL";"AURES4",#N/A,FALSE,"GENERAL";"AURES5",#N/A,FALSE,"GENERAL";"AURES6",#N/A,FALSE,"GENERAL";"AURES7",#N/A,FALSE,"GENERAL"}</definedName>
    <definedName name="wrn.via" hidden="1">{"via1",#N/A,TRUE,"general";"via2",#N/A,TRUE,"general";"via3",#N/A,TRUE,"general"}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wwww">#REF!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fgf">#REF!</definedName>
    <definedName name="xo">#REF!</definedName>
    <definedName name="xsxs" hidden="1">{"TAB1",#N/A,TRUE,"GENERAL";"TAB2",#N/A,TRUE,"GENERAL";"TAB3",#N/A,TRUE,"GENERAL";"TAB4",#N/A,TRUE,"GENERAL";"TAB5",#N/A,TRUE,"GENERAL"}</definedName>
    <definedName name="XVwearf23">#REF!</definedName>
    <definedName name="xx">#REF!</definedName>
    <definedName name="xxfg" hidden="1">{"via1",#N/A,TRUE,"general";"via2",#N/A,TRUE,"general";"via3",#N/A,TRUE,"general"}</definedName>
    <definedName name="XXX">#REF!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XZV" hidden="1">{"via1",#N/A,TRUE,"general";"via2",#N/A,TRUE,"general";"via3",#N/A,TRUE,"general"}</definedName>
    <definedName name="Y22EL">#REF!</definedName>
    <definedName name="Y22JH">#REF!</definedName>
    <definedName name="Y32JH">#REF!</definedName>
    <definedName name="Y33JH">#REF!</definedName>
    <definedName name="Y42JH">#REF!</definedName>
    <definedName name="Y43JH">#REF!</definedName>
    <definedName name="Y44EL">#REF!</definedName>
    <definedName name="Y44JH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>#REF!</definedName>
    <definedName name="yudre54" hidden="1">{"TAB1",#N/A,TRUE,"GENERAL";"TAB2",#N/A,TRUE,"GENERAL";"TAB3",#N/A,TRUE,"GENERAL";"TAB4",#N/A,TRUE,"GENERAL";"TAB5",#N/A,TRUE,"GENERAL"}</definedName>
    <definedName name="yuf" localSheetId="0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>#REF!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c">#REF!</definedName>
    <definedName name="zd">#REF!</definedName>
    <definedName name="zdervr" hidden="1">{"via1",#N/A,TRUE,"general";"via2",#N/A,TRUE,"general";"via3",#N/A,TRUE,"general"}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5" i="1" l="1"/>
  <c r="C340" i="1"/>
  <c r="C342" i="1" s="1"/>
  <c r="D344" i="1" s="1"/>
  <c r="C349" i="1" s="1"/>
  <c r="D339" i="1"/>
  <c r="D337" i="1"/>
  <c r="E340" i="1" s="1"/>
  <c r="C336" i="1"/>
  <c r="I331" i="1"/>
  <c r="D331" i="1"/>
  <c r="E330" i="1" s="1"/>
  <c r="E331" i="1" s="1"/>
  <c r="F330" i="1" s="1"/>
  <c r="F331" i="1" s="1"/>
  <c r="G330" i="1" s="1"/>
  <c r="G331" i="1" s="1"/>
  <c r="H330" i="1" s="1"/>
  <c r="H331" i="1" s="1"/>
  <c r="I330" i="1" s="1"/>
  <c r="D330" i="1"/>
  <c r="BC309" i="1"/>
  <c r="BD309" i="1" s="1"/>
  <c r="BE309" i="1" s="1"/>
  <c r="BF309" i="1" s="1"/>
  <c r="BG309" i="1" s="1"/>
  <c r="BH309" i="1" s="1"/>
  <c r="BI309" i="1" s="1"/>
  <c r="BJ309" i="1" s="1"/>
  <c r="BK309" i="1" s="1"/>
  <c r="BL309" i="1" s="1"/>
  <c r="BM309" i="1" s="1"/>
  <c r="BN309" i="1" s="1"/>
  <c r="BO309" i="1" s="1"/>
  <c r="BP309" i="1" s="1"/>
  <c r="BQ309" i="1" s="1"/>
  <c r="V309" i="1"/>
  <c r="W309" i="1" s="1"/>
  <c r="X309" i="1" s="1"/>
  <c r="Y309" i="1" s="1"/>
  <c r="Z309" i="1" s="1"/>
  <c r="U309" i="1"/>
  <c r="T309" i="1"/>
  <c r="S309" i="1"/>
  <c r="O309" i="1"/>
  <c r="P309" i="1" s="1"/>
  <c r="Q309" i="1" s="1"/>
  <c r="N309" i="1"/>
  <c r="C309" i="1"/>
  <c r="B309" i="1"/>
  <c r="BC308" i="1"/>
  <c r="BD308" i="1" s="1"/>
  <c r="BE308" i="1" s="1"/>
  <c r="BF308" i="1" s="1"/>
  <c r="BG308" i="1" s="1"/>
  <c r="BH308" i="1" s="1"/>
  <c r="BI308" i="1" s="1"/>
  <c r="BJ308" i="1" s="1"/>
  <c r="BK308" i="1" s="1"/>
  <c r="BL308" i="1" s="1"/>
  <c r="BM308" i="1" s="1"/>
  <c r="BN308" i="1" s="1"/>
  <c r="BO308" i="1" s="1"/>
  <c r="BP308" i="1" s="1"/>
  <c r="BQ308" i="1" s="1"/>
  <c r="AA308" i="1"/>
  <c r="AB308" i="1" s="1"/>
  <c r="AC308" i="1" s="1"/>
  <c r="AD308" i="1" s="1"/>
  <c r="V308" i="1"/>
  <c r="W308" i="1" s="1"/>
  <c r="X308" i="1" s="1"/>
  <c r="Y308" i="1" s="1"/>
  <c r="Z308" i="1" s="1"/>
  <c r="R308" i="1"/>
  <c r="S308" i="1" s="1"/>
  <c r="T308" i="1" s="1"/>
  <c r="U308" i="1" s="1"/>
  <c r="N308" i="1"/>
  <c r="O308" i="1" s="1"/>
  <c r="P308" i="1" s="1"/>
  <c r="Q308" i="1" s="1"/>
  <c r="C308" i="1"/>
  <c r="B308" i="1"/>
  <c r="BW307" i="1"/>
  <c r="BW306" i="1"/>
  <c r="BW309" i="1" s="1"/>
  <c r="BW305" i="1"/>
  <c r="BW308" i="1" s="1"/>
  <c r="AO305" i="1"/>
  <c r="G305" i="1"/>
  <c r="A305" i="1"/>
  <c r="I305" i="1" s="1"/>
  <c r="BW304" i="1"/>
  <c r="A304" i="1"/>
  <c r="AZ304" i="1" s="1"/>
  <c r="BW303" i="1"/>
  <c r="A303" i="1"/>
  <c r="AV303" i="1" s="1"/>
  <c r="BW302" i="1"/>
  <c r="BC302" i="1"/>
  <c r="BC305" i="1" s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K302" i="1"/>
  <c r="J302" i="1"/>
  <c r="I302" i="1"/>
  <c r="H302" i="1"/>
  <c r="G302" i="1"/>
  <c r="F302" i="1"/>
  <c r="BX301" i="1"/>
  <c r="BC301" i="1"/>
  <c r="BD301" i="1" s="1"/>
  <c r="BE301" i="1" s="1"/>
  <c r="BF301" i="1" s="1"/>
  <c r="BW301" i="1" s="1"/>
  <c r="B300" i="1"/>
  <c r="A300" i="1"/>
  <c r="BX299" i="1"/>
  <c r="BE299" i="1"/>
  <c r="B298" i="1"/>
  <c r="A298" i="1"/>
  <c r="BX297" i="1"/>
  <c r="BC297" i="1"/>
  <c r="B296" i="1"/>
  <c r="A296" i="1"/>
  <c r="BX295" i="1"/>
  <c r="BO295" i="1"/>
  <c r="BP295" i="1" s="1"/>
  <c r="BQ295" i="1" s="1"/>
  <c r="BR295" i="1" s="1"/>
  <c r="BS295" i="1" s="1"/>
  <c r="BN295" i="1"/>
  <c r="B294" i="1"/>
  <c r="A294" i="1"/>
  <c r="BX293" i="1"/>
  <c r="BH293" i="1"/>
  <c r="BI293" i="1" s="1"/>
  <c r="BJ293" i="1" s="1"/>
  <c r="B292" i="1"/>
  <c r="A292" i="1"/>
  <c r="BX291" i="1"/>
  <c r="BN291" i="1"/>
  <c r="B290" i="1"/>
  <c r="A290" i="1"/>
  <c r="BX289" i="1"/>
  <c r="BN289" i="1"/>
  <c r="BO289" i="1" s="1"/>
  <c r="BP289" i="1" s="1"/>
  <c r="BQ289" i="1" s="1"/>
  <c r="BR289" i="1" s="1"/>
  <c r="BS289" i="1" s="1"/>
  <c r="BT289" i="1" s="1"/>
  <c r="B288" i="1"/>
  <c r="A288" i="1"/>
  <c r="BX287" i="1"/>
  <c r="BR287" i="1"/>
  <c r="BS287" i="1" s="1"/>
  <c r="BT287" i="1" s="1"/>
  <c r="BW287" i="1" s="1"/>
  <c r="B286" i="1"/>
  <c r="A286" i="1"/>
  <c r="BX285" i="1"/>
  <c r="BL285" i="1"/>
  <c r="BM285" i="1" s="1"/>
  <c r="BN285" i="1" s="1"/>
  <c r="BJ285" i="1"/>
  <c r="BK285" i="1" s="1"/>
  <c r="B284" i="1"/>
  <c r="A284" i="1"/>
  <c r="BX283" i="1"/>
  <c r="BJ283" i="1"/>
  <c r="B282" i="1"/>
  <c r="A282" i="1"/>
  <c r="BX281" i="1"/>
  <c r="BH281" i="1"/>
  <c r="BI281" i="1" s="1"/>
  <c r="BJ281" i="1" s="1"/>
  <c r="BK281" i="1" s="1"/>
  <c r="BL281" i="1" s="1"/>
  <c r="BM281" i="1" s="1"/>
  <c r="BN281" i="1" s="1"/>
  <c r="BO281" i="1" s="1"/>
  <c r="BP281" i="1" s="1"/>
  <c r="BQ281" i="1" s="1"/>
  <c r="B280" i="1"/>
  <c r="A280" i="1"/>
  <c r="BX279" i="1"/>
  <c r="BH279" i="1"/>
  <c r="BI279" i="1" s="1"/>
  <c r="BJ279" i="1" s="1"/>
  <c r="BK279" i="1" s="1"/>
  <c r="BL279" i="1" s="1"/>
  <c r="BM279" i="1" s="1"/>
  <c r="BN279" i="1" s="1"/>
  <c r="BO279" i="1" s="1"/>
  <c r="BP279" i="1" s="1"/>
  <c r="BQ279" i="1" s="1"/>
  <c r="B278" i="1"/>
  <c r="A278" i="1"/>
  <c r="BX277" i="1"/>
  <c r="BH277" i="1"/>
  <c r="B276" i="1"/>
  <c r="A276" i="1"/>
  <c r="BX275" i="1"/>
  <c r="BL275" i="1"/>
  <c r="BM275" i="1" s="1"/>
  <c r="BN275" i="1" s="1"/>
  <c r="BO275" i="1" s="1"/>
  <c r="BP275" i="1" s="1"/>
  <c r="BQ275" i="1" s="1"/>
  <c r="BH275" i="1"/>
  <c r="BI275" i="1" s="1"/>
  <c r="BJ275" i="1" s="1"/>
  <c r="BK275" i="1" s="1"/>
  <c r="B274" i="1"/>
  <c r="A274" i="1"/>
  <c r="BX273" i="1"/>
  <c r="BI273" i="1"/>
  <c r="BJ273" i="1" s="1"/>
  <c r="BH273" i="1"/>
  <c r="B272" i="1"/>
  <c r="A272" i="1"/>
  <c r="BX271" i="1"/>
  <c r="BH271" i="1"/>
  <c r="BI271" i="1" s="1"/>
  <c r="BJ271" i="1" s="1"/>
  <c r="BK271" i="1" s="1"/>
  <c r="BL271" i="1" s="1"/>
  <c r="BM271" i="1" s="1"/>
  <c r="BN271" i="1" s="1"/>
  <c r="BO271" i="1" s="1"/>
  <c r="BP271" i="1" s="1"/>
  <c r="BQ271" i="1" s="1"/>
  <c r="B270" i="1"/>
  <c r="A270" i="1"/>
  <c r="BX269" i="1"/>
  <c r="BH269" i="1"/>
  <c r="B268" i="1"/>
  <c r="A268" i="1"/>
  <c r="BX267" i="1"/>
  <c r="BH267" i="1"/>
  <c r="B266" i="1"/>
  <c r="A266" i="1"/>
  <c r="BX265" i="1"/>
  <c r="BE265" i="1"/>
  <c r="BF265" i="1" s="1"/>
  <c r="BG265" i="1" s="1"/>
  <c r="BH265" i="1" s="1"/>
  <c r="B264" i="1"/>
  <c r="A264" i="1"/>
  <c r="B262" i="1"/>
  <c r="A262" i="1"/>
  <c r="BX261" i="1"/>
  <c r="N261" i="1"/>
  <c r="L261" i="1"/>
  <c r="B260" i="1"/>
  <c r="A260" i="1"/>
  <c r="BX259" i="1"/>
  <c r="N259" i="1"/>
  <c r="L259" i="1"/>
  <c r="B258" i="1"/>
  <c r="A258" i="1"/>
  <c r="BX257" i="1"/>
  <c r="E257" i="1"/>
  <c r="L257" i="1" s="1"/>
  <c r="M257" i="1" s="1"/>
  <c r="B256" i="1"/>
  <c r="A256" i="1"/>
  <c r="B254" i="1"/>
  <c r="A254" i="1"/>
  <c r="BX253" i="1"/>
  <c r="BR253" i="1"/>
  <c r="BS253" i="1" s="1"/>
  <c r="BT253" i="1" s="1"/>
  <c r="BP253" i="1"/>
  <c r="BQ253" i="1" s="1"/>
  <c r="B252" i="1"/>
  <c r="A252" i="1"/>
  <c r="BX251" i="1"/>
  <c r="BK251" i="1"/>
  <c r="B250" i="1"/>
  <c r="A250" i="1"/>
  <c r="BX249" i="1"/>
  <c r="BK249" i="1"/>
  <c r="B248" i="1"/>
  <c r="A248" i="1"/>
  <c r="BX247" i="1"/>
  <c r="BK247" i="1"/>
  <c r="B246" i="1"/>
  <c r="A246" i="1"/>
  <c r="BX245" i="1"/>
  <c r="BK245" i="1"/>
  <c r="BL245" i="1" s="1"/>
  <c r="BM245" i="1" s="1"/>
  <c r="BN245" i="1" s="1"/>
  <c r="BO245" i="1" s="1"/>
  <c r="BP245" i="1" s="1"/>
  <c r="BQ245" i="1" s="1"/>
  <c r="BR245" i="1" s="1"/>
  <c r="BS245" i="1" s="1"/>
  <c r="B244" i="1"/>
  <c r="A244" i="1"/>
  <c r="BX243" i="1"/>
  <c r="BK243" i="1"/>
  <c r="B242" i="1"/>
  <c r="A242" i="1"/>
  <c r="BX241" i="1"/>
  <c r="BK241" i="1"/>
  <c r="B240" i="1"/>
  <c r="A240" i="1"/>
  <c r="BX239" i="1"/>
  <c r="BW239" i="1"/>
  <c r="B238" i="1"/>
  <c r="A238" i="1"/>
  <c r="BX237" i="1"/>
  <c r="BK237" i="1"/>
  <c r="B236" i="1"/>
  <c r="A236" i="1"/>
  <c r="BX235" i="1"/>
  <c r="BK235" i="1"/>
  <c r="B234" i="1"/>
  <c r="A234" i="1"/>
  <c r="BX233" i="1"/>
  <c r="BY233" i="1" s="1"/>
  <c r="BW233" i="1"/>
  <c r="B232" i="1"/>
  <c r="A232" i="1"/>
  <c r="BX231" i="1"/>
  <c r="BK231" i="1"/>
  <c r="B230" i="1"/>
  <c r="A230" i="1"/>
  <c r="BX229" i="1"/>
  <c r="BH229" i="1"/>
  <c r="BI229" i="1" s="1"/>
  <c r="BJ229" i="1" s="1"/>
  <c r="BK229" i="1" s="1"/>
  <c r="BL229" i="1" s="1"/>
  <c r="BM229" i="1" s="1"/>
  <c r="BN229" i="1" s="1"/>
  <c r="BO229" i="1" s="1"/>
  <c r="BP229" i="1" s="1"/>
  <c r="B228" i="1"/>
  <c r="A228" i="1"/>
  <c r="BX227" i="1"/>
  <c r="BH227" i="1"/>
  <c r="B226" i="1"/>
  <c r="A226" i="1"/>
  <c r="BX225" i="1"/>
  <c r="BI225" i="1"/>
  <c r="BJ225" i="1" s="1"/>
  <c r="BK225" i="1" s="1"/>
  <c r="BL225" i="1" s="1"/>
  <c r="BM225" i="1" s="1"/>
  <c r="BN225" i="1" s="1"/>
  <c r="BO225" i="1" s="1"/>
  <c r="BP225" i="1" s="1"/>
  <c r="BH225" i="1"/>
  <c r="B224" i="1"/>
  <c r="A224" i="1"/>
  <c r="BX223" i="1"/>
  <c r="BH223" i="1"/>
  <c r="B222" i="1"/>
  <c r="A222" i="1"/>
  <c r="BX221" i="1"/>
  <c r="BG221" i="1"/>
  <c r="BH221" i="1" s="1"/>
  <c r="BI221" i="1" s="1"/>
  <c r="BJ221" i="1" s="1"/>
  <c r="BK221" i="1" s="1"/>
  <c r="BL221" i="1" s="1"/>
  <c r="BM221" i="1" s="1"/>
  <c r="BN221" i="1" s="1"/>
  <c r="BO221" i="1" s="1"/>
  <c r="BP221" i="1" s="1"/>
  <c r="B220" i="1"/>
  <c r="A220" i="1"/>
  <c r="BX219" i="1"/>
  <c r="BH219" i="1"/>
  <c r="BG219" i="1"/>
  <c r="B218" i="1"/>
  <c r="A218" i="1"/>
  <c r="BX217" i="1"/>
  <c r="BG217" i="1"/>
  <c r="BH217" i="1" s="1"/>
  <c r="BI217" i="1" s="1"/>
  <c r="BJ217" i="1" s="1"/>
  <c r="BK217" i="1" s="1"/>
  <c r="BL217" i="1" s="1"/>
  <c r="BM217" i="1" s="1"/>
  <c r="BN217" i="1" s="1"/>
  <c r="BO217" i="1" s="1"/>
  <c r="BP217" i="1" s="1"/>
  <c r="B216" i="1"/>
  <c r="A216" i="1"/>
  <c r="BX215" i="1"/>
  <c r="BY215" i="1" s="1"/>
  <c r="BF215" i="1"/>
  <c r="BW215" i="1" s="1"/>
  <c r="B214" i="1"/>
  <c r="A214" i="1"/>
  <c r="BX213" i="1"/>
  <c r="BF213" i="1"/>
  <c r="BW213" i="1" s="1"/>
  <c r="B212" i="1"/>
  <c r="A212" i="1"/>
  <c r="BX211" i="1"/>
  <c r="BY211" i="1" s="1"/>
  <c r="BW211" i="1"/>
  <c r="B210" i="1"/>
  <c r="A210" i="1"/>
  <c r="BX209" i="1"/>
  <c r="BF209" i="1"/>
  <c r="BW209" i="1" s="1"/>
  <c r="BY209" i="1" s="1"/>
  <c r="B208" i="1"/>
  <c r="A208" i="1"/>
  <c r="B206" i="1"/>
  <c r="A206" i="1"/>
  <c r="BX205" i="1"/>
  <c r="BY205" i="1" s="1"/>
  <c r="BW205" i="1"/>
  <c r="B204" i="1"/>
  <c r="A204" i="1"/>
  <c r="BX203" i="1"/>
  <c r="BW203" i="1"/>
  <c r="B202" i="1"/>
  <c r="A202" i="1"/>
  <c r="BX201" i="1"/>
  <c r="BH201" i="1"/>
  <c r="BI201" i="1" s="1"/>
  <c r="BJ201" i="1" s="1"/>
  <c r="BK201" i="1" s="1"/>
  <c r="BL201" i="1" s="1"/>
  <c r="BM201" i="1" s="1"/>
  <c r="BN201" i="1" s="1"/>
  <c r="BO201" i="1" s="1"/>
  <c r="BP201" i="1" s="1"/>
  <c r="BQ201" i="1" s="1"/>
  <c r="B200" i="1"/>
  <c r="A200" i="1"/>
  <c r="BX199" i="1"/>
  <c r="BI199" i="1"/>
  <c r="BH199" i="1"/>
  <c r="B198" i="1"/>
  <c r="A198" i="1"/>
  <c r="BX197" i="1"/>
  <c r="BH197" i="1"/>
  <c r="BI197" i="1" s="1"/>
  <c r="BJ197" i="1" s="1"/>
  <c r="BK197" i="1" s="1"/>
  <c r="BL197" i="1" s="1"/>
  <c r="BM197" i="1" s="1"/>
  <c r="BN197" i="1" s="1"/>
  <c r="BO197" i="1" s="1"/>
  <c r="BP197" i="1" s="1"/>
  <c r="BQ197" i="1" s="1"/>
  <c r="B196" i="1"/>
  <c r="A196" i="1"/>
  <c r="BX195" i="1"/>
  <c r="BH195" i="1"/>
  <c r="B194" i="1"/>
  <c r="A194" i="1"/>
  <c r="BX193" i="1"/>
  <c r="BH193" i="1"/>
  <c r="BI193" i="1" s="1"/>
  <c r="B192" i="1"/>
  <c r="A192" i="1"/>
  <c r="BX191" i="1"/>
  <c r="BI191" i="1"/>
  <c r="BH191" i="1"/>
  <c r="B190" i="1"/>
  <c r="A190" i="1"/>
  <c r="BX189" i="1"/>
  <c r="BH189" i="1"/>
  <c r="BI189" i="1" s="1"/>
  <c r="BJ189" i="1" s="1"/>
  <c r="BK189" i="1" s="1"/>
  <c r="BL189" i="1" s="1"/>
  <c r="BM189" i="1" s="1"/>
  <c r="BN189" i="1" s="1"/>
  <c r="BO189" i="1" s="1"/>
  <c r="BP189" i="1" s="1"/>
  <c r="BQ189" i="1" s="1"/>
  <c r="B188" i="1"/>
  <c r="A188" i="1"/>
  <c r="BX187" i="1"/>
  <c r="BH187" i="1"/>
  <c r="B186" i="1"/>
  <c r="A186" i="1"/>
  <c r="BX185" i="1"/>
  <c r="BL185" i="1"/>
  <c r="BM185" i="1" s="1"/>
  <c r="BN185" i="1" s="1"/>
  <c r="BO185" i="1" s="1"/>
  <c r="B184" i="1"/>
  <c r="A184" i="1"/>
  <c r="BX183" i="1"/>
  <c r="BN183" i="1"/>
  <c r="BO183" i="1" s="1"/>
  <c r="BP183" i="1" s="1"/>
  <c r="B182" i="1"/>
  <c r="A182" i="1"/>
  <c r="BX181" i="1"/>
  <c r="BO181" i="1"/>
  <c r="BP181" i="1" s="1"/>
  <c r="BQ181" i="1" s="1"/>
  <c r="BR181" i="1" s="1"/>
  <c r="BS181" i="1" s="1"/>
  <c r="BN181" i="1"/>
  <c r="B180" i="1"/>
  <c r="A180" i="1"/>
  <c r="BX179" i="1"/>
  <c r="BL179" i="1"/>
  <c r="BM179" i="1" s="1"/>
  <c r="B178" i="1"/>
  <c r="A178" i="1"/>
  <c r="BX177" i="1"/>
  <c r="BM177" i="1"/>
  <c r="BL177" i="1"/>
  <c r="B176" i="1"/>
  <c r="A176" i="1"/>
  <c r="BX175" i="1"/>
  <c r="BK175" i="1"/>
  <c r="B174" i="1"/>
  <c r="A174" i="1"/>
  <c r="BX173" i="1"/>
  <c r="BL173" i="1"/>
  <c r="BM173" i="1" s="1"/>
  <c r="BN173" i="1" s="1"/>
  <c r="BO173" i="1" s="1"/>
  <c r="BK173" i="1"/>
  <c r="B172" i="1"/>
  <c r="A172" i="1"/>
  <c r="BX171" i="1"/>
  <c r="BK171" i="1"/>
  <c r="B170" i="1"/>
  <c r="A170" i="1"/>
  <c r="BX169" i="1"/>
  <c r="BK169" i="1"/>
  <c r="BL169" i="1" s="1"/>
  <c r="B168" i="1"/>
  <c r="A168" i="1"/>
  <c r="BX167" i="1"/>
  <c r="BK167" i="1"/>
  <c r="B166" i="1"/>
  <c r="A166" i="1"/>
  <c r="BX165" i="1"/>
  <c r="BI165" i="1"/>
  <c r="BJ165" i="1" s="1"/>
  <c r="BH165" i="1"/>
  <c r="B164" i="1"/>
  <c r="A164" i="1"/>
  <c r="BX163" i="1"/>
  <c r="BH163" i="1"/>
  <c r="B162" i="1"/>
  <c r="A162" i="1"/>
  <c r="BX161" i="1"/>
  <c r="BI161" i="1"/>
  <c r="BJ161" i="1" s="1"/>
  <c r="BK161" i="1" s="1"/>
  <c r="BL161" i="1" s="1"/>
  <c r="BM161" i="1" s="1"/>
  <c r="BN161" i="1" s="1"/>
  <c r="BO161" i="1" s="1"/>
  <c r="BP161" i="1" s="1"/>
  <c r="BH161" i="1"/>
  <c r="B160" i="1"/>
  <c r="A160" i="1"/>
  <c r="BX159" i="1"/>
  <c r="BH159" i="1"/>
  <c r="B158" i="1"/>
  <c r="A158" i="1"/>
  <c r="BX157" i="1"/>
  <c r="BH157" i="1"/>
  <c r="BI157" i="1" s="1"/>
  <c r="BJ157" i="1" s="1"/>
  <c r="B156" i="1"/>
  <c r="A156" i="1"/>
  <c r="BX155" i="1"/>
  <c r="BY155" i="1" s="1"/>
  <c r="BW155" i="1"/>
  <c r="B154" i="1"/>
  <c r="A154" i="1"/>
  <c r="BX153" i="1"/>
  <c r="BG153" i="1"/>
  <c r="B152" i="1"/>
  <c r="A152" i="1"/>
  <c r="BX151" i="1"/>
  <c r="BY151" i="1" s="1"/>
  <c r="BW151" i="1"/>
  <c r="B150" i="1"/>
  <c r="A150" i="1"/>
  <c r="BX149" i="1"/>
  <c r="BG149" i="1"/>
  <c r="BH149" i="1" s="1"/>
  <c r="BI149" i="1" s="1"/>
  <c r="BJ149" i="1" s="1"/>
  <c r="BK149" i="1" s="1"/>
  <c r="BL149" i="1" s="1"/>
  <c r="BM149" i="1" s="1"/>
  <c r="BN149" i="1" s="1"/>
  <c r="BO149" i="1" s="1"/>
  <c r="BP149" i="1" s="1"/>
  <c r="B148" i="1"/>
  <c r="A148" i="1"/>
  <c r="BX147" i="1"/>
  <c r="BF147" i="1"/>
  <c r="BG147" i="1" s="1"/>
  <c r="BH147" i="1" s="1"/>
  <c r="B146" i="1"/>
  <c r="A146" i="1"/>
  <c r="BX145" i="1"/>
  <c r="BF145" i="1"/>
  <c r="BW145" i="1" s="1"/>
  <c r="B144" i="1"/>
  <c r="A144" i="1"/>
  <c r="BX143" i="1"/>
  <c r="BW143" i="1"/>
  <c r="B142" i="1"/>
  <c r="A142" i="1"/>
  <c r="BX141" i="1"/>
  <c r="BW141" i="1"/>
  <c r="BF141" i="1"/>
  <c r="B140" i="1"/>
  <c r="A140" i="1"/>
  <c r="B138" i="1"/>
  <c r="A138" i="1"/>
  <c r="BX137" i="1"/>
  <c r="BI137" i="1"/>
  <c r="BJ137" i="1" s="1"/>
  <c r="BK137" i="1" s="1"/>
  <c r="BL137" i="1" s="1"/>
  <c r="B136" i="1"/>
  <c r="A136" i="1"/>
  <c r="BX135" i="1"/>
  <c r="BJ135" i="1"/>
  <c r="BK135" i="1" s="1"/>
  <c r="BL135" i="1" s="1"/>
  <c r="BI135" i="1"/>
  <c r="B134" i="1"/>
  <c r="A134" i="1"/>
  <c r="BX133" i="1"/>
  <c r="BI133" i="1"/>
  <c r="BJ133" i="1" s="1"/>
  <c r="BK133" i="1" s="1"/>
  <c r="BL133" i="1" s="1"/>
  <c r="B132" i="1"/>
  <c r="A132" i="1"/>
  <c r="BX131" i="1"/>
  <c r="BM131" i="1"/>
  <c r="BN131" i="1" s="1"/>
  <c r="BO131" i="1" s="1"/>
  <c r="BP131" i="1" s="1"/>
  <c r="BW131" i="1" s="1"/>
  <c r="B130" i="1"/>
  <c r="A130" i="1"/>
  <c r="BX129" i="1"/>
  <c r="BM129" i="1"/>
  <c r="B128" i="1"/>
  <c r="A128" i="1"/>
  <c r="BX127" i="1"/>
  <c r="BK127" i="1"/>
  <c r="BL127" i="1" s="1"/>
  <c r="BJ127" i="1"/>
  <c r="B126" i="1"/>
  <c r="A126" i="1"/>
  <c r="BX125" i="1"/>
  <c r="BJ125" i="1"/>
  <c r="B124" i="1"/>
  <c r="A124" i="1"/>
  <c r="BX123" i="1"/>
  <c r="BF123" i="1"/>
  <c r="B122" i="1"/>
  <c r="A122" i="1"/>
  <c r="BX121" i="1"/>
  <c r="BK121" i="1"/>
  <c r="BL121" i="1" s="1"/>
  <c r="B120" i="1"/>
  <c r="A120" i="1"/>
  <c r="BX119" i="1"/>
  <c r="BK119" i="1"/>
  <c r="BL119" i="1" s="1"/>
  <c r="BM119" i="1" s="1"/>
  <c r="B118" i="1"/>
  <c r="A118" i="1"/>
  <c r="BX117" i="1"/>
  <c r="BK117" i="1"/>
  <c r="B116" i="1"/>
  <c r="A116" i="1"/>
  <c r="BX115" i="1"/>
  <c r="BJ115" i="1"/>
  <c r="B114" i="1"/>
  <c r="A114" i="1"/>
  <c r="BX113" i="1"/>
  <c r="BJ113" i="1"/>
  <c r="B112" i="1"/>
  <c r="A112" i="1"/>
  <c r="BX111" i="1"/>
  <c r="BY111" i="1" s="1"/>
  <c r="BW111" i="1"/>
  <c r="B110" i="1"/>
  <c r="A110" i="1"/>
  <c r="BX109" i="1"/>
  <c r="BJ109" i="1"/>
  <c r="BW109" i="1" s="1"/>
  <c r="B108" i="1"/>
  <c r="A108" i="1"/>
  <c r="BX107" i="1"/>
  <c r="BJ107" i="1"/>
  <c r="BK107" i="1" s="1"/>
  <c r="BL107" i="1" s="1"/>
  <c r="B106" i="1"/>
  <c r="A106" i="1"/>
  <c r="BX105" i="1"/>
  <c r="BJ105" i="1"/>
  <c r="B104" i="1"/>
  <c r="A104" i="1"/>
  <c r="BX103" i="1"/>
  <c r="BK103" i="1"/>
  <c r="BJ103" i="1"/>
  <c r="B102" i="1"/>
  <c r="A102" i="1"/>
  <c r="BY101" i="1"/>
  <c r="BX101" i="1"/>
  <c r="BW101" i="1"/>
  <c r="B100" i="1"/>
  <c r="A100" i="1"/>
  <c r="BX99" i="1"/>
  <c r="BK99" i="1"/>
  <c r="BL99" i="1" s="1"/>
  <c r="BM99" i="1" s="1"/>
  <c r="BN99" i="1" s="1"/>
  <c r="BJ99" i="1"/>
  <c r="B98" i="1"/>
  <c r="A98" i="1"/>
  <c r="BX97" i="1"/>
  <c r="BF97" i="1"/>
  <c r="B96" i="1"/>
  <c r="A96" i="1"/>
  <c r="BX95" i="1"/>
  <c r="BF95" i="1"/>
  <c r="BG95" i="1" s="1"/>
  <c r="B94" i="1"/>
  <c r="A94" i="1"/>
  <c r="BX93" i="1"/>
  <c r="BY93" i="1" s="1"/>
  <c r="BW93" i="1"/>
  <c r="B92" i="1"/>
  <c r="A92" i="1"/>
  <c r="BY91" i="1"/>
  <c r="BX91" i="1"/>
  <c r="BW91" i="1"/>
  <c r="B90" i="1"/>
  <c r="A90" i="1"/>
  <c r="BX89" i="1"/>
  <c r="BI89" i="1"/>
  <c r="BH89" i="1"/>
  <c r="B88" i="1"/>
  <c r="A88" i="1"/>
  <c r="BX87" i="1"/>
  <c r="BH87" i="1"/>
  <c r="BI87" i="1" s="1"/>
  <c r="BJ87" i="1" s="1"/>
  <c r="BK87" i="1" s="1"/>
  <c r="BL87" i="1" s="1"/>
  <c r="BM87" i="1" s="1"/>
  <c r="BN87" i="1" s="1"/>
  <c r="BO87" i="1" s="1"/>
  <c r="BP87" i="1" s="1"/>
  <c r="BQ87" i="1" s="1"/>
  <c r="B86" i="1"/>
  <c r="A86" i="1"/>
  <c r="BX85" i="1"/>
  <c r="BH85" i="1"/>
  <c r="B84" i="1"/>
  <c r="A84" i="1"/>
  <c r="BX83" i="1"/>
  <c r="BW83" i="1"/>
  <c r="B82" i="1"/>
  <c r="A82" i="1"/>
  <c r="BX81" i="1"/>
  <c r="BL81" i="1"/>
  <c r="B80" i="1"/>
  <c r="A80" i="1"/>
  <c r="BX79" i="1"/>
  <c r="BK79" i="1"/>
  <c r="BL79" i="1" s="1"/>
  <c r="BM79" i="1" s="1"/>
  <c r="BN79" i="1" s="1"/>
  <c r="BO79" i="1" s="1"/>
  <c r="B78" i="1"/>
  <c r="A78" i="1"/>
  <c r="BX77" i="1"/>
  <c r="BL77" i="1"/>
  <c r="BM77" i="1" s="1"/>
  <c r="BN77" i="1" s="1"/>
  <c r="BO77" i="1" s="1"/>
  <c r="BK77" i="1"/>
  <c r="B76" i="1"/>
  <c r="A76" i="1"/>
  <c r="BX75" i="1"/>
  <c r="BL75" i="1"/>
  <c r="BM75" i="1" s="1"/>
  <c r="BN75" i="1" s="1"/>
  <c r="BO75" i="1" s="1"/>
  <c r="BK75" i="1"/>
  <c r="B74" i="1"/>
  <c r="A74" i="1"/>
  <c r="BX73" i="1"/>
  <c r="BK73" i="1"/>
  <c r="B72" i="1"/>
  <c r="A72" i="1"/>
  <c r="BX71" i="1"/>
  <c r="BL71" i="1"/>
  <c r="BM71" i="1" s="1"/>
  <c r="BN71" i="1" s="1"/>
  <c r="BO71" i="1" s="1"/>
  <c r="BK71" i="1"/>
  <c r="B70" i="1"/>
  <c r="A70" i="1"/>
  <c r="BX69" i="1"/>
  <c r="BH69" i="1"/>
  <c r="BI69" i="1" s="1"/>
  <c r="BJ69" i="1" s="1"/>
  <c r="BK69" i="1" s="1"/>
  <c r="BL69" i="1" s="1"/>
  <c r="BM69" i="1" s="1"/>
  <c r="BN69" i="1" s="1"/>
  <c r="BO69" i="1" s="1"/>
  <c r="BP69" i="1" s="1"/>
  <c r="BQ69" i="1" s="1"/>
  <c r="BR69" i="1" s="1"/>
  <c r="B68" i="1"/>
  <c r="A68" i="1"/>
  <c r="BX67" i="1"/>
  <c r="BH67" i="1"/>
  <c r="B66" i="1"/>
  <c r="A66" i="1"/>
  <c r="BX65" i="1"/>
  <c r="BH65" i="1"/>
  <c r="BI65" i="1" s="1"/>
  <c r="BJ65" i="1" s="1"/>
  <c r="BK65" i="1" s="1"/>
  <c r="BL65" i="1" s="1"/>
  <c r="BM65" i="1" s="1"/>
  <c r="BN65" i="1" s="1"/>
  <c r="BO65" i="1" s="1"/>
  <c r="BP65" i="1" s="1"/>
  <c r="B64" i="1"/>
  <c r="A64" i="1"/>
  <c r="BX63" i="1"/>
  <c r="BI63" i="1"/>
  <c r="BH63" i="1"/>
  <c r="B62" i="1"/>
  <c r="A62" i="1"/>
  <c r="BX61" i="1"/>
  <c r="BH61" i="1"/>
  <c r="B60" i="1"/>
  <c r="A60" i="1"/>
  <c r="BX59" i="1"/>
  <c r="BH59" i="1"/>
  <c r="BI59" i="1" s="1"/>
  <c r="BJ59" i="1" s="1"/>
  <c r="BK59" i="1" s="1"/>
  <c r="BL59" i="1" s="1"/>
  <c r="BM59" i="1" s="1"/>
  <c r="BN59" i="1" s="1"/>
  <c r="BO59" i="1" s="1"/>
  <c r="BG59" i="1"/>
  <c r="B58" i="1"/>
  <c r="A58" i="1"/>
  <c r="BX57" i="1"/>
  <c r="BW57" i="1"/>
  <c r="B56" i="1"/>
  <c r="A56" i="1"/>
  <c r="BX55" i="1"/>
  <c r="BH55" i="1"/>
  <c r="BI55" i="1" s="1"/>
  <c r="BJ55" i="1" s="1"/>
  <c r="BK55" i="1" s="1"/>
  <c r="BL55" i="1" s="1"/>
  <c r="BM55" i="1" s="1"/>
  <c r="BN55" i="1" s="1"/>
  <c r="BO55" i="1" s="1"/>
  <c r="BP55" i="1" s="1"/>
  <c r="BG55" i="1"/>
  <c r="B54" i="1"/>
  <c r="A54" i="1"/>
  <c r="BX53" i="1"/>
  <c r="BG53" i="1"/>
  <c r="BH53" i="1" s="1"/>
  <c r="B52" i="1"/>
  <c r="A52" i="1"/>
  <c r="BX51" i="1"/>
  <c r="BG51" i="1"/>
  <c r="B50" i="1"/>
  <c r="A50" i="1"/>
  <c r="BX49" i="1"/>
  <c r="BY49" i="1" s="1"/>
  <c r="BW49" i="1"/>
  <c r="B48" i="1"/>
  <c r="A48" i="1"/>
  <c r="BX47" i="1"/>
  <c r="BG47" i="1"/>
  <c r="BF47" i="1"/>
  <c r="B46" i="1"/>
  <c r="A46" i="1"/>
  <c r="BY45" i="1"/>
  <c r="BX45" i="1"/>
  <c r="BW45" i="1"/>
  <c r="B44" i="1"/>
  <c r="A44" i="1"/>
  <c r="BX43" i="1"/>
  <c r="BF43" i="1"/>
  <c r="BW43" i="1" s="1"/>
  <c r="BY43" i="1" s="1"/>
  <c r="B42" i="1"/>
  <c r="A42" i="1"/>
  <c r="B40" i="1"/>
  <c r="A40" i="1"/>
  <c r="BZ39" i="1"/>
  <c r="B39" i="1"/>
  <c r="A39" i="1"/>
  <c r="CA38" i="1"/>
  <c r="BX38" i="1"/>
  <c r="BY38" i="1" s="1"/>
  <c r="BW38" i="1"/>
  <c r="B37" i="1"/>
  <c r="A37" i="1"/>
  <c r="BX36" i="1"/>
  <c r="AA36" i="1"/>
  <c r="AA302" i="1" s="1"/>
  <c r="W36" i="1"/>
  <c r="W302" i="1" s="1"/>
  <c r="V36" i="1"/>
  <c r="R36" i="1"/>
  <c r="S36" i="1" s="1"/>
  <c r="N36" i="1"/>
  <c r="O36" i="1" s="1"/>
  <c r="B35" i="1"/>
  <c r="A35" i="1"/>
  <c r="BX34" i="1"/>
  <c r="BF34" i="1"/>
  <c r="BE34" i="1"/>
  <c r="BD34" i="1"/>
  <c r="B33" i="1"/>
  <c r="A33" i="1"/>
  <c r="BX32" i="1"/>
  <c r="BQ32" i="1"/>
  <c r="BR32" i="1" s="1"/>
  <c r="B31" i="1"/>
  <c r="A31" i="1"/>
  <c r="BX30" i="1"/>
  <c r="L30" i="1"/>
  <c r="BW30" i="1" s="1"/>
  <c r="CA30" i="1" s="1"/>
  <c r="B29" i="1"/>
  <c r="A29" i="1"/>
  <c r="BX28" i="1"/>
  <c r="BY28" i="1" s="1"/>
  <c r="BW28" i="1"/>
  <c r="CA28" i="1" s="1"/>
  <c r="B27" i="1"/>
  <c r="A27" i="1"/>
  <c r="BX26" i="1"/>
  <c r="V26" i="1"/>
  <c r="V302" i="1" s="1"/>
  <c r="N26" i="1"/>
  <c r="O26" i="1" s="1"/>
  <c r="B25" i="1"/>
  <c r="A25" i="1"/>
  <c r="BX24" i="1"/>
  <c r="N24" i="1"/>
  <c r="B23" i="1"/>
  <c r="A23" i="1"/>
  <c r="BX22" i="1"/>
  <c r="D22" i="1"/>
  <c r="D302" i="1" s="1"/>
  <c r="C22" i="1"/>
  <c r="C302" i="1" s="1"/>
  <c r="B21" i="1"/>
  <c r="A21" i="1"/>
  <c r="B20" i="1"/>
  <c r="A20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S302" i="1" l="1"/>
  <c r="T36" i="1"/>
  <c r="AF303" i="1"/>
  <c r="AO303" i="1"/>
  <c r="AW303" i="1"/>
  <c r="BY109" i="1"/>
  <c r="BY145" i="1"/>
  <c r="BK273" i="1"/>
  <c r="BL273" i="1" s="1"/>
  <c r="BM273" i="1" s="1"/>
  <c r="BN273" i="1" s="1"/>
  <c r="BO273" i="1" s="1"/>
  <c r="BP273" i="1" s="1"/>
  <c r="BQ273" i="1" s="1"/>
  <c r="BY301" i="1"/>
  <c r="R302" i="1"/>
  <c r="I303" i="1"/>
  <c r="AG303" i="1"/>
  <c r="AS303" i="1"/>
  <c r="AZ303" i="1"/>
  <c r="I304" i="1"/>
  <c r="AM305" i="1"/>
  <c r="K303" i="1"/>
  <c r="AJ303" i="1"/>
  <c r="AU303" i="1"/>
  <c r="BA303" i="1"/>
  <c r="AO304" i="1"/>
  <c r="BW161" i="1"/>
  <c r="N302" i="1"/>
  <c r="BY30" i="1"/>
  <c r="BY57" i="1"/>
  <c r="AE303" i="1"/>
  <c r="AK303" i="1"/>
  <c r="BR308" i="1"/>
  <c r="BS308" i="1" s="1"/>
  <c r="BT308" i="1"/>
  <c r="BH95" i="1"/>
  <c r="BI95" i="1" s="1"/>
  <c r="BJ95" i="1" s="1"/>
  <c r="BK95" i="1" s="1"/>
  <c r="BL95" i="1" s="1"/>
  <c r="BM95" i="1" s="1"/>
  <c r="BN95" i="1" s="1"/>
  <c r="BO95" i="1" s="1"/>
  <c r="BP95" i="1" s="1"/>
  <c r="BQ95" i="1" s="1"/>
  <c r="BR95" i="1" s="1"/>
  <c r="BM107" i="1"/>
  <c r="BN107" i="1" s="1"/>
  <c r="BM121" i="1"/>
  <c r="BN121" i="1" s="1"/>
  <c r="BQ183" i="1"/>
  <c r="BR183" i="1" s="1"/>
  <c r="BS183" i="1" s="1"/>
  <c r="BP185" i="1"/>
  <c r="BQ185" i="1" s="1"/>
  <c r="BR185" i="1" s="1"/>
  <c r="P26" i="1"/>
  <c r="Q26" i="1" s="1"/>
  <c r="BS32" i="1"/>
  <c r="W304" i="1"/>
  <c r="W303" i="1"/>
  <c r="W305" i="1"/>
  <c r="BK165" i="1"/>
  <c r="BL165" i="1" s="1"/>
  <c r="BM165" i="1" s="1"/>
  <c r="BN165" i="1" s="1"/>
  <c r="BO165" i="1" s="1"/>
  <c r="BP165" i="1" s="1"/>
  <c r="BW165" i="1"/>
  <c r="BW191" i="1"/>
  <c r="BK157" i="1"/>
  <c r="BL157" i="1" s="1"/>
  <c r="BM157" i="1" s="1"/>
  <c r="BN157" i="1" s="1"/>
  <c r="BO157" i="1" s="1"/>
  <c r="BP157" i="1" s="1"/>
  <c r="D305" i="1"/>
  <c r="D304" i="1"/>
  <c r="D303" i="1"/>
  <c r="D306" i="1" s="1"/>
  <c r="D307" i="1" s="1"/>
  <c r="AA304" i="1"/>
  <c r="AA305" i="1"/>
  <c r="AA303" i="1"/>
  <c r="AA306" i="1" s="1"/>
  <c r="AA307" i="1" s="1"/>
  <c r="AA310" i="1" s="1"/>
  <c r="BW55" i="1"/>
  <c r="BW69" i="1"/>
  <c r="BY69" i="1" s="1"/>
  <c r="BW221" i="1"/>
  <c r="BL231" i="1"/>
  <c r="BM231" i="1" s="1"/>
  <c r="BN231" i="1" s="1"/>
  <c r="BO231" i="1" s="1"/>
  <c r="BP231" i="1" s="1"/>
  <c r="BQ231" i="1" s="1"/>
  <c r="BR231" i="1" s="1"/>
  <c r="BS231" i="1" s="1"/>
  <c r="AH303" i="1"/>
  <c r="AH305" i="1"/>
  <c r="AH304" i="1"/>
  <c r="AP303" i="1"/>
  <c r="AP305" i="1"/>
  <c r="AP304" i="1"/>
  <c r="AX303" i="1"/>
  <c r="AX304" i="1"/>
  <c r="P36" i="1"/>
  <c r="Q36" i="1" s="1"/>
  <c r="AB36" i="1"/>
  <c r="BI67" i="1"/>
  <c r="BJ67" i="1" s="1"/>
  <c r="BK67" i="1" s="1"/>
  <c r="BL67" i="1" s="1"/>
  <c r="BM67" i="1" s="1"/>
  <c r="BN67" i="1" s="1"/>
  <c r="BO67" i="1" s="1"/>
  <c r="BP67" i="1" s="1"/>
  <c r="BW71" i="1"/>
  <c r="BY71" i="1" s="1"/>
  <c r="BL73" i="1"/>
  <c r="BM73" i="1" s="1"/>
  <c r="BN73" i="1" s="1"/>
  <c r="BO73" i="1" s="1"/>
  <c r="BL103" i="1"/>
  <c r="BM103" i="1" s="1"/>
  <c r="BN103" i="1" s="1"/>
  <c r="BK115" i="1"/>
  <c r="BL115" i="1" s="1"/>
  <c r="BY143" i="1"/>
  <c r="BL167" i="1"/>
  <c r="BM167" i="1" s="1"/>
  <c r="BN167" i="1" s="1"/>
  <c r="BO167" i="1" s="1"/>
  <c r="BW173" i="1"/>
  <c r="BY173" i="1" s="1"/>
  <c r="BJ191" i="1"/>
  <c r="BK191" i="1" s="1"/>
  <c r="BL191" i="1" s="1"/>
  <c r="BM191" i="1" s="1"/>
  <c r="BN191" i="1" s="1"/>
  <c r="BO191" i="1" s="1"/>
  <c r="BP191" i="1" s="1"/>
  <c r="BQ191" i="1" s="1"/>
  <c r="BY203" i="1"/>
  <c r="BY239" i="1"/>
  <c r="BW245" i="1"/>
  <c r="M261" i="1"/>
  <c r="BW261" i="1" s="1"/>
  <c r="BW279" i="1"/>
  <c r="BY279" i="1" s="1"/>
  <c r="N303" i="1"/>
  <c r="N305" i="1"/>
  <c r="N304" i="1"/>
  <c r="BW34" i="1"/>
  <c r="BI53" i="1"/>
  <c r="BJ53" i="1" s="1"/>
  <c r="BK53" i="1" s="1"/>
  <c r="BL53" i="1" s="1"/>
  <c r="BM53" i="1" s="1"/>
  <c r="BN53" i="1" s="1"/>
  <c r="BO53" i="1" s="1"/>
  <c r="BP53" i="1" s="1"/>
  <c r="BJ63" i="1"/>
  <c r="BK63" i="1" s="1"/>
  <c r="BL63" i="1" s="1"/>
  <c r="BM63" i="1" s="1"/>
  <c r="BN63" i="1" s="1"/>
  <c r="BO63" i="1" s="1"/>
  <c r="BP63" i="1" s="1"/>
  <c r="BQ63" i="1" s="1"/>
  <c r="BW77" i="1"/>
  <c r="BY77" i="1" s="1"/>
  <c r="BI85" i="1"/>
  <c r="BJ85" i="1" s="1"/>
  <c r="BK85" i="1" s="1"/>
  <c r="BL85" i="1" s="1"/>
  <c r="BM85" i="1" s="1"/>
  <c r="BN85" i="1" s="1"/>
  <c r="BO85" i="1" s="1"/>
  <c r="BP85" i="1" s="1"/>
  <c r="BQ85" i="1" s="1"/>
  <c r="BW99" i="1"/>
  <c r="BW105" i="1"/>
  <c r="BY105" i="1" s="1"/>
  <c r="BK105" i="1"/>
  <c r="BL105" i="1" s="1"/>
  <c r="BM105" i="1" s="1"/>
  <c r="BN105" i="1" s="1"/>
  <c r="BK125" i="1"/>
  <c r="BL125" i="1" s="1"/>
  <c r="BN129" i="1"/>
  <c r="BO129" i="1" s="1"/>
  <c r="BP129" i="1" s="1"/>
  <c r="BY131" i="1"/>
  <c r="BY165" i="1"/>
  <c r="BM169" i="1"/>
  <c r="BN169" i="1" s="1"/>
  <c r="BO169" i="1" s="1"/>
  <c r="BN177" i="1"/>
  <c r="BO177" i="1" s="1"/>
  <c r="BP177" i="1" s="1"/>
  <c r="BQ177" i="1" s="1"/>
  <c r="BR177" i="1" s="1"/>
  <c r="BW181" i="1"/>
  <c r="BY191" i="1"/>
  <c r="BJ193" i="1"/>
  <c r="BK193" i="1" s="1"/>
  <c r="BL193" i="1" s="1"/>
  <c r="BM193" i="1" s="1"/>
  <c r="BN193" i="1" s="1"/>
  <c r="BO193" i="1" s="1"/>
  <c r="BP193" i="1" s="1"/>
  <c r="BQ193" i="1" s="1"/>
  <c r="BI195" i="1"/>
  <c r="BJ195" i="1" s="1"/>
  <c r="BK195" i="1" s="1"/>
  <c r="BL195" i="1" s="1"/>
  <c r="BM195" i="1" s="1"/>
  <c r="BN195" i="1" s="1"/>
  <c r="BO195" i="1" s="1"/>
  <c r="BP195" i="1" s="1"/>
  <c r="BQ195" i="1" s="1"/>
  <c r="BW225" i="1"/>
  <c r="BY225" i="1" s="1"/>
  <c r="BW227" i="1"/>
  <c r="BY227" i="1" s="1"/>
  <c r="BI227" i="1"/>
  <c r="BJ227" i="1" s="1"/>
  <c r="BK227" i="1" s="1"/>
  <c r="BL227" i="1" s="1"/>
  <c r="BM227" i="1" s="1"/>
  <c r="BN227" i="1" s="1"/>
  <c r="BO227" i="1" s="1"/>
  <c r="BP227" i="1" s="1"/>
  <c r="BW265" i="1"/>
  <c r="BI267" i="1"/>
  <c r="BJ267" i="1" s="1"/>
  <c r="BK267" i="1" s="1"/>
  <c r="BL267" i="1" s="1"/>
  <c r="BM267" i="1" s="1"/>
  <c r="BN267" i="1" s="1"/>
  <c r="BO267" i="1" s="1"/>
  <c r="BP267" i="1" s="1"/>
  <c r="BQ267" i="1" s="1"/>
  <c r="BW271" i="1"/>
  <c r="BY271" i="1" s="1"/>
  <c r="BW275" i="1"/>
  <c r="BI277" i="1"/>
  <c r="BJ277" i="1" s="1"/>
  <c r="BK277" i="1" s="1"/>
  <c r="BL277" i="1" s="1"/>
  <c r="BM277" i="1" s="1"/>
  <c r="BN277" i="1" s="1"/>
  <c r="BO277" i="1" s="1"/>
  <c r="BP277" i="1" s="1"/>
  <c r="BQ277" i="1" s="1"/>
  <c r="BW289" i="1"/>
  <c r="BO291" i="1"/>
  <c r="BP291" i="1" s="1"/>
  <c r="BQ291" i="1" s="1"/>
  <c r="BR291" i="1" s="1"/>
  <c r="BS291" i="1" s="1"/>
  <c r="BT291" i="1" s="1"/>
  <c r="V303" i="1"/>
  <c r="V305" i="1"/>
  <c r="V304" i="1"/>
  <c r="T302" i="1"/>
  <c r="U36" i="1"/>
  <c r="U302" i="1" s="1"/>
  <c r="BW75" i="1"/>
  <c r="BY75" i="1" s="1"/>
  <c r="BW119" i="1"/>
  <c r="BY119" i="1" s="1"/>
  <c r="BW123" i="1"/>
  <c r="BY123" i="1" s="1"/>
  <c r="BG123" i="1"/>
  <c r="BH123" i="1" s="1"/>
  <c r="BI123" i="1" s="1"/>
  <c r="BJ123" i="1" s="1"/>
  <c r="BK123" i="1" s="1"/>
  <c r="BL123" i="1" s="1"/>
  <c r="BM123" i="1" s="1"/>
  <c r="BN123" i="1" s="1"/>
  <c r="BO123" i="1" s="1"/>
  <c r="BW135" i="1"/>
  <c r="BY135" i="1" s="1"/>
  <c r="BY161" i="1"/>
  <c r="BI187" i="1"/>
  <c r="BJ187" i="1" s="1"/>
  <c r="BK187" i="1" s="1"/>
  <c r="BL187" i="1" s="1"/>
  <c r="BM187" i="1" s="1"/>
  <c r="BN187" i="1" s="1"/>
  <c r="BO187" i="1" s="1"/>
  <c r="BP187" i="1" s="1"/>
  <c r="BQ187" i="1" s="1"/>
  <c r="BW201" i="1"/>
  <c r="BY201" i="1" s="1"/>
  <c r="BI223" i="1"/>
  <c r="BJ223" i="1" s="1"/>
  <c r="BK223" i="1" s="1"/>
  <c r="BL223" i="1" s="1"/>
  <c r="BM223" i="1" s="1"/>
  <c r="BN223" i="1" s="1"/>
  <c r="BO223" i="1" s="1"/>
  <c r="BP223" i="1" s="1"/>
  <c r="BW229" i="1"/>
  <c r="BY229" i="1" s="1"/>
  <c r="BL241" i="1"/>
  <c r="BM241" i="1" s="1"/>
  <c r="BN241" i="1" s="1"/>
  <c r="BO241" i="1" s="1"/>
  <c r="BP241" i="1" s="1"/>
  <c r="BQ241" i="1" s="1"/>
  <c r="BR241" i="1" s="1"/>
  <c r="BS241" i="1" s="1"/>
  <c r="AL303" i="1"/>
  <c r="AL305" i="1"/>
  <c r="AL304" i="1"/>
  <c r="AT303" i="1"/>
  <c r="AT305" i="1"/>
  <c r="AT304" i="1"/>
  <c r="BB303" i="1"/>
  <c r="BB306" i="1" s="1"/>
  <c r="BB307" i="1" s="1"/>
  <c r="BB310" i="1" s="1"/>
  <c r="BB305" i="1"/>
  <c r="BB304" i="1"/>
  <c r="AX305" i="1"/>
  <c r="E22" i="1"/>
  <c r="BY55" i="1"/>
  <c r="BW59" i="1"/>
  <c r="BY59" i="1" s="1"/>
  <c r="BW137" i="1"/>
  <c r="BY137" i="1" s="1"/>
  <c r="BY141" i="1"/>
  <c r="BW147" i="1"/>
  <c r="BY147" i="1" s="1"/>
  <c r="BI159" i="1"/>
  <c r="BJ159" i="1" s="1"/>
  <c r="BK159" i="1" s="1"/>
  <c r="BL159" i="1" s="1"/>
  <c r="BM159" i="1" s="1"/>
  <c r="BN159" i="1" s="1"/>
  <c r="BO159" i="1" s="1"/>
  <c r="BP159" i="1" s="1"/>
  <c r="BL175" i="1"/>
  <c r="BM175" i="1" s="1"/>
  <c r="BN175" i="1" s="1"/>
  <c r="BO175" i="1" s="1"/>
  <c r="BW189" i="1"/>
  <c r="BY189" i="1" s="1"/>
  <c r="BY221" i="1"/>
  <c r="BL247" i="1"/>
  <c r="BM247" i="1" s="1"/>
  <c r="BN247" i="1" s="1"/>
  <c r="BO247" i="1" s="1"/>
  <c r="BP247" i="1" s="1"/>
  <c r="BQ247" i="1" s="1"/>
  <c r="BR247" i="1" s="1"/>
  <c r="BS247" i="1" s="1"/>
  <c r="BL249" i="1"/>
  <c r="BM249" i="1" s="1"/>
  <c r="BN249" i="1" s="1"/>
  <c r="BO249" i="1" s="1"/>
  <c r="BP249" i="1" s="1"/>
  <c r="BQ249" i="1" s="1"/>
  <c r="BR249" i="1" s="1"/>
  <c r="BS249" i="1" s="1"/>
  <c r="J330" i="1"/>
  <c r="I17" i="1"/>
  <c r="C304" i="1"/>
  <c r="C303" i="1"/>
  <c r="C305" i="1"/>
  <c r="S304" i="1"/>
  <c r="S303" i="1"/>
  <c r="S305" i="1"/>
  <c r="X36" i="1"/>
  <c r="BW47" i="1"/>
  <c r="BY47" i="1" s="1"/>
  <c r="BH51" i="1"/>
  <c r="BI61" i="1"/>
  <c r="BJ61" i="1" s="1"/>
  <c r="BK61" i="1" s="1"/>
  <c r="BL61" i="1" s="1"/>
  <c r="BM61" i="1" s="1"/>
  <c r="BN61" i="1" s="1"/>
  <c r="BO61" i="1" s="1"/>
  <c r="BP61" i="1" s="1"/>
  <c r="BQ61" i="1" s="1"/>
  <c r="BW65" i="1"/>
  <c r="BY65" i="1" s="1"/>
  <c r="BW79" i="1"/>
  <c r="BY79" i="1" s="1"/>
  <c r="BM81" i="1"/>
  <c r="BN81" i="1" s="1"/>
  <c r="BO81" i="1" s="1"/>
  <c r="BP81" i="1" s="1"/>
  <c r="BQ81" i="1" s="1"/>
  <c r="BR81" i="1" s="1"/>
  <c r="BY83" i="1"/>
  <c r="BW87" i="1"/>
  <c r="BY87" i="1" s="1"/>
  <c r="BJ89" i="1"/>
  <c r="BK89" i="1" s="1"/>
  <c r="BL89" i="1" s="1"/>
  <c r="BM89" i="1" s="1"/>
  <c r="BN89" i="1" s="1"/>
  <c r="BO89" i="1" s="1"/>
  <c r="BP89" i="1" s="1"/>
  <c r="BQ89" i="1" s="1"/>
  <c r="BY99" i="1"/>
  <c r="BK113" i="1"/>
  <c r="BL113" i="1" s="1"/>
  <c r="BL117" i="1"/>
  <c r="BM117" i="1" s="1"/>
  <c r="BW127" i="1"/>
  <c r="BY127" i="1" s="1"/>
  <c r="BW149" i="1"/>
  <c r="BY149" i="1" s="1"/>
  <c r="BH153" i="1"/>
  <c r="BI153" i="1" s="1"/>
  <c r="BJ153" i="1" s="1"/>
  <c r="BK153" i="1" s="1"/>
  <c r="BL153" i="1" s="1"/>
  <c r="BM153" i="1" s="1"/>
  <c r="BN153" i="1" s="1"/>
  <c r="BO153" i="1" s="1"/>
  <c r="BI163" i="1"/>
  <c r="BJ163" i="1" s="1"/>
  <c r="BK163" i="1" s="1"/>
  <c r="BL163" i="1" s="1"/>
  <c r="BM163" i="1" s="1"/>
  <c r="BN163" i="1" s="1"/>
  <c r="BO163" i="1" s="1"/>
  <c r="BP163" i="1" s="1"/>
  <c r="BW171" i="1"/>
  <c r="BY171" i="1" s="1"/>
  <c r="BL171" i="1"/>
  <c r="BM171" i="1" s="1"/>
  <c r="BN171" i="1" s="1"/>
  <c r="BO171" i="1" s="1"/>
  <c r="BN179" i="1"/>
  <c r="BO179" i="1" s="1"/>
  <c r="BP179" i="1" s="1"/>
  <c r="BQ179" i="1" s="1"/>
  <c r="BR179" i="1" s="1"/>
  <c r="BY181" i="1"/>
  <c r="BW197" i="1"/>
  <c r="BY197" i="1" s="1"/>
  <c r="BJ199" i="1"/>
  <c r="BK199" i="1" s="1"/>
  <c r="BL199" i="1" s="1"/>
  <c r="BM199" i="1" s="1"/>
  <c r="BN199" i="1" s="1"/>
  <c r="BO199" i="1" s="1"/>
  <c r="BP199" i="1" s="1"/>
  <c r="BQ199" i="1" s="1"/>
  <c r="BY213" i="1"/>
  <c r="BW217" i="1"/>
  <c r="BY217" i="1" s="1"/>
  <c r="BI219" i="1"/>
  <c r="BJ219" i="1" s="1"/>
  <c r="BK219" i="1" s="1"/>
  <c r="BL219" i="1" s="1"/>
  <c r="BM219" i="1" s="1"/>
  <c r="BN219" i="1" s="1"/>
  <c r="BO219" i="1" s="1"/>
  <c r="BP219" i="1" s="1"/>
  <c r="BL235" i="1"/>
  <c r="BM235" i="1" s="1"/>
  <c r="BN235" i="1" s="1"/>
  <c r="BO235" i="1" s="1"/>
  <c r="BP235" i="1" s="1"/>
  <c r="BQ235" i="1" s="1"/>
  <c r="BR235" i="1" s="1"/>
  <c r="BS235" i="1" s="1"/>
  <c r="BW257" i="1"/>
  <c r="M259" i="1"/>
  <c r="BW259" i="1" s="1"/>
  <c r="CA259" i="1" s="1"/>
  <c r="BY265" i="1"/>
  <c r="BI269" i="1"/>
  <c r="BJ269" i="1" s="1"/>
  <c r="BK269" i="1" s="1"/>
  <c r="BL269" i="1" s="1"/>
  <c r="BM269" i="1" s="1"/>
  <c r="BN269" i="1" s="1"/>
  <c r="BO269" i="1" s="1"/>
  <c r="BP269" i="1" s="1"/>
  <c r="BQ269" i="1" s="1"/>
  <c r="BY275" i="1"/>
  <c r="BW281" i="1"/>
  <c r="BW293" i="1"/>
  <c r="BY293" i="1" s="1"/>
  <c r="BK293" i="1"/>
  <c r="BL293" i="1" s="1"/>
  <c r="BM293" i="1" s="1"/>
  <c r="BN293" i="1" s="1"/>
  <c r="BO293" i="1" s="1"/>
  <c r="BP293" i="1" s="1"/>
  <c r="BQ293" i="1" s="1"/>
  <c r="F303" i="1"/>
  <c r="F305" i="1"/>
  <c r="F304" i="1"/>
  <c r="J303" i="1"/>
  <c r="J305" i="1"/>
  <c r="J304" i="1"/>
  <c r="I306" i="1"/>
  <c r="I307" i="1" s="1"/>
  <c r="I310" i="1" s="1"/>
  <c r="BR309" i="1"/>
  <c r="BS309" i="1" s="1"/>
  <c r="BT309" i="1"/>
  <c r="BY287" i="1"/>
  <c r="AI304" i="1"/>
  <c r="AI303" i="1"/>
  <c r="AQ304" i="1"/>
  <c r="AQ305" i="1"/>
  <c r="AY304" i="1"/>
  <c r="AY303" i="1"/>
  <c r="AO306" i="1"/>
  <c r="AO307" i="1" s="1"/>
  <c r="AO310" i="1" s="1"/>
  <c r="AW304" i="1"/>
  <c r="AW306" i="1" s="1"/>
  <c r="AW307" i="1" s="1"/>
  <c r="AW310" i="1" s="1"/>
  <c r="AG304" i="1"/>
  <c r="BA304" i="1"/>
  <c r="BA306" i="1" s="1"/>
  <c r="BA307" i="1" s="1"/>
  <c r="BA310" i="1" s="1"/>
  <c r="AK304" i="1"/>
  <c r="AY305" i="1"/>
  <c r="BD302" i="1"/>
  <c r="BW133" i="1"/>
  <c r="BY133" i="1" s="1"/>
  <c r="BY245" i="1"/>
  <c r="BW253" i="1"/>
  <c r="BY253" i="1" s="1"/>
  <c r="BK283" i="1"/>
  <c r="BL283" i="1" s="1"/>
  <c r="BM283" i="1" s="1"/>
  <c r="BN283" i="1" s="1"/>
  <c r="BW285" i="1"/>
  <c r="BW297" i="1"/>
  <c r="BY297" i="1" s="1"/>
  <c r="BF299" i="1"/>
  <c r="BG299" i="1" s="1"/>
  <c r="BH299" i="1" s="1"/>
  <c r="BI299" i="1" s="1"/>
  <c r="BJ299" i="1" s="1"/>
  <c r="BK299" i="1" s="1"/>
  <c r="BL299" i="1" s="1"/>
  <c r="H305" i="1"/>
  <c r="H303" i="1"/>
  <c r="AQ303" i="1"/>
  <c r="AQ306" i="1" s="1"/>
  <c r="AQ307" i="1" s="1"/>
  <c r="AQ310" i="1" s="1"/>
  <c r="AJ304" i="1"/>
  <c r="AW305" i="1"/>
  <c r="AG305" i="1"/>
  <c r="BA305" i="1"/>
  <c r="AK305" i="1"/>
  <c r="AS305" i="1"/>
  <c r="D308" i="1"/>
  <c r="E308" i="1" s="1"/>
  <c r="L308" i="1" s="1"/>
  <c r="M308" i="1" s="1"/>
  <c r="AE304" i="1"/>
  <c r="AE306" i="1" s="1"/>
  <c r="AE307" i="1" s="1"/>
  <c r="AE310" i="1" s="1"/>
  <c r="AE305" i="1"/>
  <c r="AM304" i="1"/>
  <c r="AM303" i="1"/>
  <c r="AM306" i="1" s="1"/>
  <c r="AM307" i="1" s="1"/>
  <c r="AM310" i="1" s="1"/>
  <c r="AU304" i="1"/>
  <c r="AU306" i="1" s="1"/>
  <c r="AU307" i="1" s="1"/>
  <c r="AU310" i="1" s="1"/>
  <c r="AU305" i="1"/>
  <c r="BC304" i="1"/>
  <c r="BC303" i="1"/>
  <c r="AS304" i="1"/>
  <c r="AS306" i="1" s="1"/>
  <c r="AS307" i="1" s="1"/>
  <c r="AS310" i="1" s="1"/>
  <c r="O24" i="1"/>
  <c r="BG97" i="1"/>
  <c r="BH97" i="1" s="1"/>
  <c r="BI97" i="1" s="1"/>
  <c r="BJ97" i="1" s="1"/>
  <c r="BK97" i="1" s="1"/>
  <c r="BL97" i="1" s="1"/>
  <c r="BM97" i="1" s="1"/>
  <c r="BN97" i="1" s="1"/>
  <c r="BO97" i="1" s="1"/>
  <c r="BP97" i="1" s="1"/>
  <c r="BQ97" i="1" s="1"/>
  <c r="BR97" i="1" s="1"/>
  <c r="BL237" i="1"/>
  <c r="BM237" i="1" s="1"/>
  <c r="BN237" i="1" s="1"/>
  <c r="BO237" i="1" s="1"/>
  <c r="BP237" i="1" s="1"/>
  <c r="BQ237" i="1" s="1"/>
  <c r="BR237" i="1" s="1"/>
  <c r="BS237" i="1" s="1"/>
  <c r="BL243" i="1"/>
  <c r="BM243" i="1" s="1"/>
  <c r="BN243" i="1" s="1"/>
  <c r="BO243" i="1" s="1"/>
  <c r="BP243" i="1" s="1"/>
  <c r="BQ243" i="1" s="1"/>
  <c r="BR243" i="1" s="1"/>
  <c r="BS243" i="1" s="1"/>
  <c r="BL251" i="1"/>
  <c r="BM251" i="1" s="1"/>
  <c r="BN251" i="1" s="1"/>
  <c r="BO251" i="1" s="1"/>
  <c r="BP251" i="1" s="1"/>
  <c r="BQ251" i="1" s="1"/>
  <c r="BR251" i="1" s="1"/>
  <c r="BS251" i="1" s="1"/>
  <c r="BY281" i="1"/>
  <c r="BY285" i="1"/>
  <c r="BD297" i="1"/>
  <c r="BE297" i="1" s="1"/>
  <c r="BF297" i="1" s="1"/>
  <c r="H304" i="1"/>
  <c r="R304" i="1"/>
  <c r="AN304" i="1"/>
  <c r="AI305" i="1"/>
  <c r="A306" i="1"/>
  <c r="BY289" i="1"/>
  <c r="BW295" i="1"/>
  <c r="BY295" i="1" s="1"/>
  <c r="G304" i="1"/>
  <c r="K304" i="1"/>
  <c r="AF305" i="1"/>
  <c r="AJ305" i="1"/>
  <c r="AN305" i="1"/>
  <c r="AR305" i="1"/>
  <c r="AV305" i="1"/>
  <c r="AZ305" i="1"/>
  <c r="AZ306" i="1" s="1"/>
  <c r="AZ307" i="1" s="1"/>
  <c r="AZ310" i="1" s="1"/>
  <c r="G303" i="1"/>
  <c r="G306" i="1" s="1"/>
  <c r="G307" i="1" s="1"/>
  <c r="G310" i="1" s="1"/>
  <c r="AG306" i="1"/>
  <c r="AG307" i="1" s="1"/>
  <c r="AG310" i="1" s="1"/>
  <c r="AR303" i="1"/>
  <c r="AF304" i="1"/>
  <c r="AF306" i="1" s="1"/>
  <c r="AF307" i="1" s="1"/>
  <c r="AF310" i="1" s="1"/>
  <c r="AV304" i="1"/>
  <c r="AV306" i="1" s="1"/>
  <c r="AV307" i="1" s="1"/>
  <c r="AV310" i="1" s="1"/>
  <c r="AN303" i="1"/>
  <c r="AR304" i="1"/>
  <c r="K305" i="1"/>
  <c r="D309" i="1"/>
  <c r="BR302" i="1" l="1"/>
  <c r="BW291" i="1"/>
  <c r="BY291" i="1" s="1"/>
  <c r="BW235" i="1"/>
  <c r="BY235" i="1" s="1"/>
  <c r="BW159" i="1"/>
  <c r="BY159" i="1" s="1"/>
  <c r="BW117" i="1"/>
  <c r="BY117" i="1" s="1"/>
  <c r="BW169" i="1"/>
  <c r="BY169" i="1" s="1"/>
  <c r="R303" i="1"/>
  <c r="R305" i="1"/>
  <c r="BW273" i="1"/>
  <c r="BY273" i="1" s="1"/>
  <c r="AK306" i="1"/>
  <c r="AK307" i="1" s="1"/>
  <c r="AK310" i="1" s="1"/>
  <c r="BF302" i="1"/>
  <c r="BE302" i="1"/>
  <c r="F306" i="1"/>
  <c r="F307" i="1" s="1"/>
  <c r="F310" i="1" s="1"/>
  <c r="BW163" i="1"/>
  <c r="BY163" i="1" s="1"/>
  <c r="BW267" i="1"/>
  <c r="BY267" i="1" s="1"/>
  <c r="BW85" i="1"/>
  <c r="BY85" i="1" s="1"/>
  <c r="BW167" i="1"/>
  <c r="BY167" i="1" s="1"/>
  <c r="BW73" i="1"/>
  <c r="BY73" i="1" s="1"/>
  <c r="BW199" i="1"/>
  <c r="BY199" i="1" s="1"/>
  <c r="AN306" i="1"/>
  <c r="AN307" i="1" s="1"/>
  <c r="AN310" i="1" s="1"/>
  <c r="K306" i="1"/>
  <c r="K307" i="1" s="1"/>
  <c r="K310" i="1" s="1"/>
  <c r="R306" i="1"/>
  <c r="R307" i="1" s="1"/>
  <c r="R310" i="1" s="1"/>
  <c r="AJ306" i="1"/>
  <c r="AJ307" i="1" s="1"/>
  <c r="AJ310" i="1" s="1"/>
  <c r="J306" i="1"/>
  <c r="J307" i="1" s="1"/>
  <c r="J310" i="1" s="1"/>
  <c r="BQ302" i="1"/>
  <c r="AL306" i="1"/>
  <c r="AL307" i="1" s="1"/>
  <c r="AL310" i="1" s="1"/>
  <c r="V306" i="1"/>
  <c r="V307" i="1" s="1"/>
  <c r="V310" i="1" s="1"/>
  <c r="BW81" i="1"/>
  <c r="BY81" i="1" s="1"/>
  <c r="BW129" i="1"/>
  <c r="BY129" i="1" s="1"/>
  <c r="BW185" i="1"/>
  <c r="BY185" i="1" s="1"/>
  <c r="BW107" i="1"/>
  <c r="BY107" i="1" s="1"/>
  <c r="BW89" i="1"/>
  <c r="BY89" i="1" s="1"/>
  <c r="AV311" i="1"/>
  <c r="BR303" i="1"/>
  <c r="BR305" i="1"/>
  <c r="BR304" i="1"/>
  <c r="AM311" i="1"/>
  <c r="AS311" i="1"/>
  <c r="AU311" i="1"/>
  <c r="AE311" i="1"/>
  <c r="AW311" i="1"/>
  <c r="AF311" i="1"/>
  <c r="AK311" i="1"/>
  <c r="CA261" i="1"/>
  <c r="BY261" i="1"/>
  <c r="AA311" i="1"/>
  <c r="BF303" i="1"/>
  <c r="BF305" i="1"/>
  <c r="BF304" i="1"/>
  <c r="F311" i="1"/>
  <c r="K311" i="1"/>
  <c r="R311" i="1"/>
  <c r="AJ311" i="1"/>
  <c r="J311" i="1"/>
  <c r="BQ305" i="1"/>
  <c r="BQ304" i="1"/>
  <c r="BQ303" i="1"/>
  <c r="V311" i="1"/>
  <c r="S306" i="1"/>
  <c r="S307" i="1" s="1"/>
  <c r="S310" i="1" s="1"/>
  <c r="J331" i="1"/>
  <c r="J16" i="1"/>
  <c r="BW247" i="1"/>
  <c r="BY247" i="1" s="1"/>
  <c r="BW175" i="1"/>
  <c r="BY175" i="1" s="1"/>
  <c r="BW241" i="1"/>
  <c r="BY241" i="1" s="1"/>
  <c r="BW223" i="1"/>
  <c r="BY223" i="1" s="1"/>
  <c r="U305" i="1"/>
  <c r="U304" i="1"/>
  <c r="U303" i="1"/>
  <c r="BW195" i="1"/>
  <c r="BY195" i="1" s="1"/>
  <c r="BW113" i="1"/>
  <c r="BY113" i="1" s="1"/>
  <c r="BY34" i="1"/>
  <c r="CA34" i="1"/>
  <c r="AX306" i="1"/>
  <c r="AX307" i="1" s="1"/>
  <c r="AX310" i="1" s="1"/>
  <c r="AP306" i="1"/>
  <c r="AP307" i="1" s="1"/>
  <c r="AP310" i="1" s="1"/>
  <c r="BW115" i="1"/>
  <c r="BY115" i="1" s="1"/>
  <c r="BW157" i="1"/>
  <c r="BY157" i="1" s="1"/>
  <c r="W306" i="1"/>
  <c r="W307" i="1" s="1"/>
  <c r="W310" i="1" s="1"/>
  <c r="BT32" i="1"/>
  <c r="BS302" i="1"/>
  <c r="BW153" i="1"/>
  <c r="BY153" i="1" s="1"/>
  <c r="BW67" i="1"/>
  <c r="BY67" i="1" s="1"/>
  <c r="E309" i="1"/>
  <c r="L309" i="1" s="1"/>
  <c r="M309" i="1" s="1"/>
  <c r="AR306" i="1"/>
  <c r="AR307" i="1" s="1"/>
  <c r="AR310" i="1" s="1"/>
  <c r="G311" i="1"/>
  <c r="AQ311" i="1"/>
  <c r="I311" i="1"/>
  <c r="BW237" i="1"/>
  <c r="BY237" i="1" s="1"/>
  <c r="Y36" i="1"/>
  <c r="X302" i="1"/>
  <c r="E302" i="1"/>
  <c r="L22" i="1"/>
  <c r="BB311" i="1"/>
  <c r="AL311" i="1"/>
  <c r="BW269" i="1"/>
  <c r="BY269" i="1" s="1"/>
  <c r="BW177" i="1"/>
  <c r="BY177" i="1" s="1"/>
  <c r="D310" i="1"/>
  <c r="BY309" i="1"/>
  <c r="BZ309" i="1" s="1"/>
  <c r="AG311" i="1"/>
  <c r="AZ311" i="1"/>
  <c r="BW251" i="1"/>
  <c r="BY251" i="1" s="1"/>
  <c r="BY308" i="1"/>
  <c r="BZ308" i="1" s="1"/>
  <c r="BW283" i="1"/>
  <c r="BY283" i="1" s="1"/>
  <c r="AO311" i="1"/>
  <c r="AI306" i="1"/>
  <c r="AI307" i="1" s="1"/>
  <c r="AI310" i="1" s="1"/>
  <c r="BW299" i="1"/>
  <c r="BY299" i="1" s="1"/>
  <c r="BI51" i="1"/>
  <c r="BH302" i="1"/>
  <c r="C306" i="1"/>
  <c r="AT306" i="1"/>
  <c r="AT307" i="1" s="1"/>
  <c r="AT310" i="1" s="1"/>
  <c r="BW187" i="1"/>
  <c r="BY187" i="1" s="1"/>
  <c r="BW277" i="1"/>
  <c r="BY277" i="1" s="1"/>
  <c r="BA311" i="1"/>
  <c r="BW125" i="1"/>
  <c r="BY125" i="1" s="1"/>
  <c r="AB302" i="1"/>
  <c r="AC36" i="1"/>
  <c r="AH306" i="1"/>
  <c r="AH307" i="1" s="1"/>
  <c r="AH310" i="1" s="1"/>
  <c r="BW231" i="1"/>
  <c r="BY231" i="1" s="1"/>
  <c r="BY259" i="1"/>
  <c r="BW183" i="1"/>
  <c r="BY183" i="1" s="1"/>
  <c r="AN311" i="1"/>
  <c r="BE305" i="1"/>
  <c r="BE303" i="1"/>
  <c r="BE306" i="1" s="1"/>
  <c r="BE307" i="1" s="1"/>
  <c r="BE310" i="1" s="1"/>
  <c r="BE304" i="1"/>
  <c r="BD305" i="1"/>
  <c r="BD303" i="1"/>
  <c r="BD304" i="1"/>
  <c r="BW243" i="1"/>
  <c r="BY243" i="1" s="1"/>
  <c r="P24" i="1"/>
  <c r="O302" i="1"/>
  <c r="BC306" i="1"/>
  <c r="BC307" i="1" s="1"/>
  <c r="BC310" i="1" s="1"/>
  <c r="BU308" i="1"/>
  <c r="H306" i="1"/>
  <c r="H307" i="1" s="1"/>
  <c r="H310" i="1" s="1"/>
  <c r="AY306" i="1"/>
  <c r="AY307" i="1" s="1"/>
  <c r="AY310" i="1" s="1"/>
  <c r="CA257" i="1"/>
  <c r="BY257" i="1"/>
  <c r="T305" i="1"/>
  <c r="T304" i="1"/>
  <c r="T303" i="1"/>
  <c r="BW179" i="1"/>
  <c r="BY179" i="1" s="1"/>
  <c r="BW61" i="1"/>
  <c r="BY61" i="1" s="1"/>
  <c r="N306" i="1"/>
  <c r="N307" i="1" s="1"/>
  <c r="N310" i="1" s="1"/>
  <c r="BW249" i="1"/>
  <c r="BY249" i="1" s="1"/>
  <c r="BW97" i="1"/>
  <c r="BY97" i="1" s="1"/>
  <c r="BG302" i="1"/>
  <c r="BW193" i="1"/>
  <c r="BY193" i="1" s="1"/>
  <c r="BW63" i="1"/>
  <c r="BY63" i="1" s="1"/>
  <c r="BW26" i="1"/>
  <c r="BW121" i="1"/>
  <c r="BY121" i="1" s="1"/>
  <c r="BW95" i="1"/>
  <c r="BY95" i="1" s="1"/>
  <c r="BW53" i="1"/>
  <c r="BY53" i="1" s="1"/>
  <c r="BW219" i="1"/>
  <c r="BY219" i="1" s="1"/>
  <c r="BW103" i="1"/>
  <c r="BY103" i="1" s="1"/>
  <c r="U306" i="1" l="1"/>
  <c r="U307" i="1" s="1"/>
  <c r="U310" i="1" s="1"/>
  <c r="BR306" i="1"/>
  <c r="BR307" i="1" s="1"/>
  <c r="BR310" i="1" s="1"/>
  <c r="BU309" i="1"/>
  <c r="BE311" i="1"/>
  <c r="O304" i="1"/>
  <c r="O305" i="1"/>
  <c r="O303" i="1"/>
  <c r="AH311" i="1"/>
  <c r="AI311" i="1"/>
  <c r="D311" i="1"/>
  <c r="M22" i="1"/>
  <c r="M302" i="1" s="1"/>
  <c r="L302" i="1"/>
  <c r="AX311" i="1"/>
  <c r="BG304" i="1"/>
  <c r="BG305" i="1"/>
  <c r="BG303" i="1"/>
  <c r="P302" i="1"/>
  <c r="Q24" i="1"/>
  <c r="BD306" i="1"/>
  <c r="BD307" i="1" s="1"/>
  <c r="BD310" i="1" s="1"/>
  <c r="AT311" i="1"/>
  <c r="N311" i="1"/>
  <c r="X305" i="1"/>
  <c r="X303" i="1"/>
  <c r="X304" i="1"/>
  <c r="W311" i="1"/>
  <c r="U311" i="1"/>
  <c r="BR311" i="1"/>
  <c r="H311" i="1"/>
  <c r="F312" i="1" s="1"/>
  <c r="AC302" i="1"/>
  <c r="AD36" i="1"/>
  <c r="AD302" i="1" s="1"/>
  <c r="BH305" i="1"/>
  <c r="BH304" i="1"/>
  <c r="BH303" i="1"/>
  <c r="E305" i="1"/>
  <c r="E304" i="1"/>
  <c r="E303" i="1"/>
  <c r="Y302" i="1"/>
  <c r="Z36" i="1"/>
  <c r="Z302" i="1" s="1"/>
  <c r="AR311" i="1"/>
  <c r="CA26" i="1"/>
  <c r="BY26" i="1"/>
  <c r="AB305" i="1"/>
  <c r="AB304" i="1"/>
  <c r="AB303" i="1"/>
  <c r="C307" i="1"/>
  <c r="BI302" i="1"/>
  <c r="BJ51" i="1"/>
  <c r="BW22" i="1"/>
  <c r="BS304" i="1"/>
  <c r="BS303" i="1"/>
  <c r="BS305" i="1"/>
  <c r="K330" i="1"/>
  <c r="J17" i="1"/>
  <c r="BQ306" i="1"/>
  <c r="BQ307" i="1" s="1"/>
  <c r="BQ310" i="1" s="1"/>
  <c r="T306" i="1"/>
  <c r="T307" i="1" s="1"/>
  <c r="T310" i="1" s="1"/>
  <c r="AY311" i="1"/>
  <c r="BC311" i="1"/>
  <c r="BW36" i="1"/>
  <c r="BT302" i="1"/>
  <c r="BW32" i="1"/>
  <c r="AP311" i="1"/>
  <c r="S311" i="1"/>
  <c r="BF306" i="1"/>
  <c r="BF307" i="1" s="1"/>
  <c r="BF310" i="1" s="1"/>
  <c r="BG306" i="1" l="1"/>
  <c r="BG307" i="1" s="1"/>
  <c r="BG310" i="1" s="1"/>
  <c r="AE312" i="1"/>
  <c r="AE314" i="1" s="1"/>
  <c r="BG311" i="1"/>
  <c r="BT305" i="1"/>
  <c r="BT303" i="1"/>
  <c r="BT304" i="1"/>
  <c r="CA22" i="1"/>
  <c r="BY22" i="1"/>
  <c r="CA36" i="1"/>
  <c r="BY36" i="1"/>
  <c r="BS306" i="1"/>
  <c r="BS307" i="1" s="1"/>
  <c r="BS310" i="1" s="1"/>
  <c r="BJ302" i="1"/>
  <c r="BK51" i="1"/>
  <c r="BF311" i="1"/>
  <c r="T311" i="1"/>
  <c r="R312" i="1" s="1"/>
  <c r="BI303" i="1"/>
  <c r="BI304" i="1"/>
  <c r="BI305" i="1"/>
  <c r="Z303" i="1"/>
  <c r="Z305" i="1"/>
  <c r="Z304" i="1"/>
  <c r="E306" i="1"/>
  <c r="BH306" i="1"/>
  <c r="BH307" i="1" s="1"/>
  <c r="BH310" i="1" s="1"/>
  <c r="AD303" i="1"/>
  <c r="AD305" i="1"/>
  <c r="AD304" i="1"/>
  <c r="Q302" i="1"/>
  <c r="BW24" i="1"/>
  <c r="L305" i="1"/>
  <c r="L304" i="1"/>
  <c r="L303" i="1"/>
  <c r="O306" i="1"/>
  <c r="O307" i="1" s="1"/>
  <c r="O310" i="1" s="1"/>
  <c r="BQ311" i="1"/>
  <c r="AB306" i="1"/>
  <c r="AB307" i="1" s="1"/>
  <c r="AB310" i="1" s="1"/>
  <c r="BD311" i="1"/>
  <c r="BC312" i="1" s="1"/>
  <c r="CA32" i="1"/>
  <c r="BY32" i="1"/>
  <c r="K331" i="1"/>
  <c r="K16" i="1"/>
  <c r="C310" i="1"/>
  <c r="Y305" i="1"/>
  <c r="Y304" i="1"/>
  <c r="Y303" i="1"/>
  <c r="AC303" i="1"/>
  <c r="AC304" i="1"/>
  <c r="AC305" i="1"/>
  <c r="X306" i="1"/>
  <c r="X307" i="1" s="1"/>
  <c r="X310" i="1" s="1"/>
  <c r="P305" i="1"/>
  <c r="P304" i="1"/>
  <c r="P303" i="1"/>
  <c r="M303" i="1"/>
  <c r="M304" i="1"/>
  <c r="M305" i="1"/>
  <c r="L330" i="1" l="1"/>
  <c r="K17" i="1"/>
  <c r="BH311" i="1"/>
  <c r="O311" i="1"/>
  <c r="P306" i="1"/>
  <c r="P307" i="1" s="1"/>
  <c r="P310" i="1" s="1"/>
  <c r="BS311" i="1"/>
  <c r="M306" i="1"/>
  <c r="M307" i="1" s="1"/>
  <c r="M310" i="1" s="1"/>
  <c r="BT306" i="1"/>
  <c r="BT307" i="1" s="1"/>
  <c r="BT310" i="1" s="1"/>
  <c r="X311" i="1"/>
  <c r="AC306" i="1"/>
  <c r="AC307" i="1" s="1"/>
  <c r="AC310" i="1" s="1"/>
  <c r="Y306" i="1"/>
  <c r="Y307" i="1" s="1"/>
  <c r="Y310" i="1" s="1"/>
  <c r="C311" i="1"/>
  <c r="AB311" i="1"/>
  <c r="L306" i="1"/>
  <c r="L307" i="1" s="1"/>
  <c r="L310" i="1" s="1"/>
  <c r="CA24" i="1"/>
  <c r="BY24" i="1"/>
  <c r="BK302" i="1"/>
  <c r="BL51" i="1"/>
  <c r="Q305" i="1"/>
  <c r="BY305" i="1" s="1"/>
  <c r="BZ305" i="1" s="1"/>
  <c r="Q304" i="1"/>
  <c r="BY304" i="1" s="1"/>
  <c r="BZ304" i="1" s="1"/>
  <c r="Q303" i="1"/>
  <c r="BY302" i="1"/>
  <c r="BZ302" i="1" s="1"/>
  <c r="AD306" i="1"/>
  <c r="AD307" i="1" s="1"/>
  <c r="AD310" i="1" s="1"/>
  <c r="E307" i="1"/>
  <c r="Z306" i="1"/>
  <c r="Z307" i="1" s="1"/>
  <c r="Z310" i="1" s="1"/>
  <c r="BI306" i="1"/>
  <c r="BI307" i="1" s="1"/>
  <c r="BI310" i="1" s="1"/>
  <c r="BJ303" i="1"/>
  <c r="BJ306" i="1" s="1"/>
  <c r="BJ307" i="1" s="1"/>
  <c r="BJ310" i="1" s="1"/>
  <c r="BJ305" i="1"/>
  <c r="BJ304" i="1"/>
  <c r="Q306" i="1" l="1"/>
  <c r="Q307" i="1" s="1"/>
  <c r="Q310" i="1" s="1"/>
  <c r="BJ311" i="1"/>
  <c r="Q311" i="1"/>
  <c r="BL302" i="1"/>
  <c r="BM51" i="1"/>
  <c r="Y311" i="1"/>
  <c r="L331" i="1"/>
  <c r="L16" i="1"/>
  <c r="BI311" i="1"/>
  <c r="E310" i="1"/>
  <c r="BY307" i="1"/>
  <c r="BT311" i="1"/>
  <c r="AD311" i="1"/>
  <c r="BK304" i="1"/>
  <c r="BK305" i="1"/>
  <c r="BK303" i="1"/>
  <c r="L311" i="1"/>
  <c r="AC311" i="1"/>
  <c r="M311" i="1"/>
  <c r="BY303" i="1"/>
  <c r="BZ303" i="1" s="1"/>
  <c r="Z311" i="1"/>
  <c r="AA312" i="1"/>
  <c r="V312" i="1"/>
  <c r="P311" i="1"/>
  <c r="N312" i="1" s="1"/>
  <c r="BY306" i="1"/>
  <c r="BZ306" i="1" s="1"/>
  <c r="BM302" i="1" l="1"/>
  <c r="BN51" i="1"/>
  <c r="BL305" i="1"/>
  <c r="BL304" i="1"/>
  <c r="BL303" i="1"/>
  <c r="BY310" i="1"/>
  <c r="BZ307" i="1"/>
  <c r="E311" i="1"/>
  <c r="AD332" i="1"/>
  <c r="M330" i="1"/>
  <c r="L17" i="1"/>
  <c r="BK306" i="1"/>
  <c r="BK307" i="1" s="1"/>
  <c r="BK310" i="1" s="1"/>
  <c r="BK311" i="1" l="1"/>
  <c r="BG312" i="1" s="1"/>
  <c r="M331" i="1"/>
  <c r="M16" i="1"/>
  <c r="BL306" i="1"/>
  <c r="BL307" i="1" s="1"/>
  <c r="BL310" i="1" s="1"/>
  <c r="BN302" i="1"/>
  <c r="BO51" i="1"/>
  <c r="L312" i="1"/>
  <c r="BM305" i="1"/>
  <c r="BM304" i="1"/>
  <c r="BM303" i="1"/>
  <c r="BM306" i="1" s="1"/>
  <c r="BM307" i="1" s="1"/>
  <c r="BM310" i="1" s="1"/>
  <c r="BM311" i="1" l="1"/>
  <c r="BO302" i="1"/>
  <c r="BP51" i="1"/>
  <c r="BN303" i="1"/>
  <c r="BN305" i="1"/>
  <c r="BN304" i="1"/>
  <c r="N330" i="1"/>
  <c r="M17" i="1"/>
  <c r="BL311" i="1"/>
  <c r="BP302" i="1" l="1"/>
  <c r="BW51" i="1"/>
  <c r="BY51" i="1" s="1"/>
  <c r="BO304" i="1"/>
  <c r="BO303" i="1"/>
  <c r="BO305" i="1"/>
  <c r="N331" i="1"/>
  <c r="N16" i="1"/>
  <c r="BN306" i="1"/>
  <c r="BN307" i="1" s="1"/>
  <c r="BN310" i="1" s="1"/>
  <c r="BO306" i="1" l="1"/>
  <c r="BO307" i="1" s="1"/>
  <c r="BO310" i="1" s="1"/>
  <c r="BO311" i="1"/>
  <c r="BN311" i="1"/>
  <c r="O330" i="1"/>
  <c r="N17" i="1"/>
  <c r="BP305" i="1"/>
  <c r="BU305" i="1" s="1"/>
  <c r="BP303" i="1"/>
  <c r="BP304" i="1"/>
  <c r="BU304" i="1" s="1"/>
  <c r="BU302" i="1"/>
  <c r="BL312" i="1" l="1"/>
  <c r="O331" i="1"/>
  <c r="O16" i="1"/>
  <c r="BP306" i="1"/>
  <c r="BP307" i="1" s="1"/>
  <c r="BP310" i="1" s="1"/>
  <c r="BU303" i="1"/>
  <c r="BU306" i="1" s="1"/>
  <c r="BU307" i="1" s="1"/>
  <c r="BU310" i="1" s="1"/>
  <c r="BX310" i="1" l="1"/>
  <c r="AV313" i="1"/>
  <c r="AS313" i="1"/>
  <c r="AF313" i="1"/>
  <c r="F313" i="1"/>
  <c r="R313" i="1"/>
  <c r="J313" i="1"/>
  <c r="G313" i="1"/>
  <c r="BB313" i="1"/>
  <c r="AE313" i="1"/>
  <c r="AZ313" i="1"/>
  <c r="AO313" i="1"/>
  <c r="AW313" i="1"/>
  <c r="AK313" i="1"/>
  <c r="AJ313" i="1"/>
  <c r="V313" i="1"/>
  <c r="AQ313" i="1"/>
  <c r="AL313" i="1"/>
  <c r="AG313" i="1"/>
  <c r="BA313" i="1"/>
  <c r="AA313" i="1"/>
  <c r="AM313" i="1"/>
  <c r="AU313" i="1"/>
  <c r="K313" i="1"/>
  <c r="I313" i="1"/>
  <c r="AN313" i="1"/>
  <c r="BE313" i="1"/>
  <c r="W313" i="1"/>
  <c r="BR313" i="1"/>
  <c r="S313" i="1"/>
  <c r="D313" i="1"/>
  <c r="AX313" i="1"/>
  <c r="AI313" i="1"/>
  <c r="N313" i="1"/>
  <c r="U313" i="1"/>
  <c r="BC313" i="1"/>
  <c r="AP313" i="1"/>
  <c r="AH313" i="1"/>
  <c r="H313" i="1"/>
  <c r="AR313" i="1"/>
  <c r="AT313" i="1"/>
  <c r="AY313" i="1"/>
  <c r="BG313" i="1"/>
  <c r="BF313" i="1"/>
  <c r="BD313" i="1"/>
  <c r="BQ313" i="1"/>
  <c r="T313" i="1"/>
  <c r="O313" i="1"/>
  <c r="BS313" i="1"/>
  <c r="X313" i="1"/>
  <c r="AB313" i="1"/>
  <c r="BH313" i="1"/>
  <c r="C313" i="1"/>
  <c r="BJ313" i="1"/>
  <c r="Y313" i="1"/>
  <c r="BI313" i="1"/>
  <c r="BT313" i="1"/>
  <c r="Q313" i="1"/>
  <c r="AD313" i="1"/>
  <c r="AC313" i="1"/>
  <c r="P313" i="1"/>
  <c r="L313" i="1"/>
  <c r="M313" i="1"/>
  <c r="L314" i="1" s="1"/>
  <c r="Z313" i="1"/>
  <c r="E313" i="1"/>
  <c r="AD334" i="1"/>
  <c r="BK313" i="1"/>
  <c r="BM313" i="1"/>
  <c r="BL313" i="1"/>
  <c r="BN313" i="1"/>
  <c r="BO313" i="1"/>
  <c r="BP313" i="1"/>
  <c r="BP314" i="1" s="1"/>
  <c r="BP311" i="1"/>
  <c r="BW310" i="1"/>
  <c r="BZ310" i="1" s="1"/>
  <c r="P330" i="1"/>
  <c r="O17" i="1"/>
  <c r="BG314" i="1" l="1"/>
  <c r="N314" i="1"/>
  <c r="R314" i="1"/>
  <c r="BC314" i="1"/>
  <c r="V314" i="1"/>
  <c r="P331" i="1"/>
  <c r="P16" i="1"/>
  <c r="BP312" i="1"/>
  <c r="BW311" i="1"/>
  <c r="BU311" i="1"/>
  <c r="BL314" i="1"/>
  <c r="BW313" i="1"/>
  <c r="BU313" i="1"/>
  <c r="AA314" i="1"/>
  <c r="F314" i="1"/>
  <c r="BW312" i="1" l="1"/>
  <c r="BU312" i="1"/>
  <c r="BU314" i="1"/>
  <c r="BW314" i="1"/>
  <c r="Q330" i="1"/>
  <c r="P17" i="1"/>
  <c r="Q331" i="1" l="1"/>
  <c r="Q16" i="1"/>
  <c r="R330" i="1" l="1"/>
  <c r="Q17" i="1"/>
  <c r="R331" i="1" l="1"/>
  <c r="R16" i="1"/>
  <c r="S330" i="1" l="1"/>
  <c r="R17" i="1"/>
  <c r="S331" i="1" l="1"/>
  <c r="S16" i="1"/>
  <c r="T330" i="1" l="1"/>
  <c r="S17" i="1"/>
  <c r="T331" i="1" l="1"/>
  <c r="T16" i="1"/>
  <c r="U330" i="1" l="1"/>
  <c r="T17" i="1"/>
  <c r="U331" i="1" l="1"/>
  <c r="U16" i="1"/>
  <c r="V330" i="1" l="1"/>
  <c r="U17" i="1"/>
  <c r="V331" i="1" l="1"/>
  <c r="V16" i="1"/>
  <c r="W330" i="1" l="1"/>
  <c r="V17" i="1"/>
  <c r="W331" i="1" l="1"/>
  <c r="W16" i="1"/>
  <c r="X330" i="1" l="1"/>
  <c r="W17" i="1"/>
  <c r="X331" i="1" l="1"/>
  <c r="X16" i="1"/>
  <c r="Y330" i="1" l="1"/>
  <c r="X17" i="1"/>
  <c r="Y331" i="1" l="1"/>
  <c r="Y16" i="1"/>
  <c r="Z330" i="1" l="1"/>
  <c r="Y17" i="1"/>
  <c r="Z331" i="1" l="1"/>
  <c r="Z16" i="1"/>
  <c r="AA330" i="1" l="1"/>
  <c r="Z17" i="1"/>
  <c r="AA331" i="1" l="1"/>
  <c r="AA16" i="1"/>
  <c r="AB330" i="1" l="1"/>
  <c r="AA17" i="1"/>
  <c r="AB331" i="1" l="1"/>
  <c r="AB16" i="1"/>
  <c r="AC330" i="1" l="1"/>
  <c r="AB17" i="1"/>
  <c r="AC331" i="1" l="1"/>
  <c r="AC16" i="1"/>
  <c r="AD330" i="1" l="1"/>
  <c r="AC17" i="1"/>
  <c r="AD331" i="1" l="1"/>
  <c r="AD16" i="1"/>
  <c r="AE330" i="1" l="1"/>
  <c r="AD17" i="1"/>
  <c r="AE16" i="1" l="1"/>
  <c r="AE331" i="1"/>
  <c r="AF330" i="1" l="1"/>
  <c r="AE17" i="1"/>
  <c r="AF331" i="1" l="1"/>
  <c r="AF16" i="1"/>
  <c r="AG330" i="1" l="1"/>
  <c r="AF17" i="1"/>
  <c r="AG331" i="1" l="1"/>
  <c r="AG16" i="1"/>
  <c r="AH330" i="1" l="1"/>
  <c r="AG17" i="1"/>
  <c r="AH331" i="1" l="1"/>
  <c r="AH16" i="1"/>
  <c r="AI330" i="1" l="1"/>
  <c r="AH17" i="1"/>
  <c r="AI331" i="1" l="1"/>
  <c r="AI16" i="1"/>
  <c r="AJ330" i="1" l="1"/>
  <c r="AI17" i="1"/>
  <c r="AJ331" i="1" l="1"/>
  <c r="AJ16" i="1"/>
  <c r="AK330" i="1" l="1"/>
  <c r="AJ17" i="1"/>
  <c r="AK331" i="1" l="1"/>
  <c r="AK16" i="1"/>
  <c r="AL330" i="1" l="1"/>
  <c r="AK17" i="1"/>
  <c r="AL331" i="1" l="1"/>
  <c r="AL16" i="1"/>
  <c r="AM330" i="1" l="1"/>
  <c r="AL17" i="1"/>
  <c r="AM331" i="1" l="1"/>
  <c r="AM16" i="1"/>
  <c r="AN330" i="1" l="1"/>
  <c r="AM17" i="1"/>
  <c r="AN331" i="1" l="1"/>
  <c r="AN16" i="1"/>
  <c r="AO330" i="1" l="1"/>
  <c r="AN17" i="1"/>
  <c r="AO331" i="1" l="1"/>
  <c r="AO16" i="1"/>
  <c r="AP330" i="1" l="1"/>
  <c r="AO17" i="1"/>
  <c r="AP331" i="1" l="1"/>
  <c r="AP16" i="1"/>
  <c r="AQ330" i="1" l="1"/>
  <c r="AP17" i="1"/>
  <c r="AQ331" i="1" l="1"/>
  <c r="AQ16" i="1"/>
  <c r="AR330" i="1" l="1"/>
  <c r="AQ17" i="1"/>
  <c r="AR331" i="1" l="1"/>
  <c r="AR16" i="1"/>
  <c r="AS330" i="1" l="1"/>
  <c r="AR17" i="1"/>
  <c r="AS331" i="1" l="1"/>
  <c r="AS16" i="1"/>
  <c r="AT330" i="1" l="1"/>
  <c r="AS17" i="1"/>
  <c r="AT331" i="1" l="1"/>
  <c r="AT16" i="1"/>
  <c r="AU330" i="1" l="1"/>
  <c r="AT17" i="1"/>
  <c r="AU331" i="1" l="1"/>
  <c r="AU16" i="1"/>
  <c r="AV330" i="1" l="1"/>
  <c r="AU17" i="1"/>
  <c r="AV331" i="1" l="1"/>
  <c r="AV16" i="1"/>
  <c r="AW330" i="1" l="1"/>
  <c r="AV17" i="1"/>
  <c r="AW331" i="1" l="1"/>
  <c r="AW16" i="1"/>
  <c r="AX330" i="1" l="1"/>
  <c r="AW17" i="1"/>
  <c r="AX331" i="1" l="1"/>
  <c r="AX16" i="1"/>
  <c r="AY330" i="1" l="1"/>
  <c r="AX17" i="1"/>
  <c r="AY331" i="1" l="1"/>
  <c r="AY16" i="1"/>
  <c r="AZ330" i="1" l="1"/>
  <c r="AY17" i="1"/>
  <c r="AZ331" i="1" l="1"/>
  <c r="AZ16" i="1"/>
  <c r="BA330" i="1" l="1"/>
  <c r="AZ17" i="1"/>
  <c r="BA331" i="1" l="1"/>
  <c r="BA16" i="1"/>
  <c r="BB330" i="1" l="1"/>
  <c r="BA17" i="1"/>
  <c r="BB331" i="1" l="1"/>
  <c r="BB16" i="1"/>
  <c r="BC330" i="1" l="1"/>
  <c r="BB17" i="1"/>
  <c r="BC331" i="1" l="1"/>
  <c r="BC16" i="1"/>
  <c r="BD330" i="1" l="1"/>
  <c r="BC17" i="1"/>
  <c r="BD331" i="1" l="1"/>
  <c r="BD16" i="1"/>
  <c r="BE330" i="1" l="1"/>
  <c r="BD17" i="1"/>
  <c r="BE331" i="1" l="1"/>
  <c r="BE16" i="1"/>
  <c r="BF330" i="1" l="1"/>
  <c r="BE17" i="1"/>
  <c r="BF331" i="1" l="1"/>
  <c r="BF16" i="1"/>
  <c r="BG330" i="1" l="1"/>
  <c r="BF17" i="1"/>
  <c r="BG331" i="1" l="1"/>
  <c r="BG16" i="1"/>
  <c r="BH330" i="1" l="1"/>
  <c r="BG17" i="1"/>
  <c r="BH331" i="1" l="1"/>
  <c r="BH16" i="1"/>
  <c r="BI330" i="1" l="1"/>
  <c r="BH17" i="1"/>
  <c r="BI331" i="1" l="1"/>
  <c r="BI16" i="1"/>
  <c r="BJ330" i="1" l="1"/>
  <c r="BI17" i="1"/>
  <c r="BJ331" i="1" l="1"/>
  <c r="BJ16" i="1"/>
  <c r="BK330" i="1" l="1"/>
  <c r="BJ17" i="1"/>
  <c r="BK331" i="1" l="1"/>
  <c r="BK16" i="1"/>
  <c r="BL330" i="1" l="1"/>
  <c r="BK17" i="1"/>
  <c r="BL331" i="1" l="1"/>
  <c r="BL16" i="1"/>
  <c r="BM330" i="1" l="1"/>
  <c r="BL17" i="1"/>
  <c r="BM331" i="1" l="1"/>
  <c r="BM16" i="1"/>
  <c r="BN330" i="1" l="1"/>
  <c r="BM17" i="1"/>
  <c r="BN331" i="1" l="1"/>
  <c r="BN16" i="1"/>
  <c r="BO330" i="1" l="1"/>
  <c r="BN17" i="1"/>
  <c r="BO16" i="1" l="1"/>
  <c r="BO331" i="1"/>
  <c r="BP330" i="1" l="1"/>
  <c r="BO17" i="1"/>
  <c r="BP331" i="1" l="1"/>
  <c r="BP16" i="1"/>
  <c r="BQ330" i="1" l="1"/>
  <c r="BP17" i="1"/>
  <c r="BQ331" i="1" l="1"/>
  <c r="BQ16" i="1"/>
  <c r="BR330" i="1" l="1"/>
  <c r="BQ17" i="1"/>
  <c r="BR331" i="1" l="1"/>
  <c r="BR16" i="1"/>
  <c r="BS330" i="1" l="1"/>
  <c r="BR17" i="1"/>
  <c r="BS331" i="1" l="1"/>
  <c r="BS16" i="1"/>
  <c r="BT330" i="1" l="1"/>
  <c r="BS17" i="1"/>
  <c r="BT331" i="1" l="1"/>
  <c r="BT16" i="1"/>
  <c r="BU330" i="1" l="1"/>
  <c r="BU331" i="1" s="1"/>
  <c r="BV330" i="1" s="1"/>
  <c r="BV331" i="1" s="1"/>
  <c r="BW330" i="1" s="1"/>
  <c r="BW331" i="1" s="1"/>
  <c r="BT17" i="1"/>
</calcChain>
</file>

<file path=xl/sharedStrings.xml><?xml version="1.0" encoding="utf-8"?>
<sst xmlns="http://schemas.openxmlformats.org/spreadsheetml/2006/main" count="142" uniqueCount="140">
  <si>
    <t xml:space="preserve">NOMBRE DEL PROYECTO: </t>
  </si>
  <si>
    <t>CONSTRUCCIÓN DE ACUEDUCTO Y ALCANTARILLADO, OBRAS DE ADECUACIÓN PARA LA DOTACIÓN DE SERVICIOS PÚBLICOS Y DESARROLLO URBANÍSTICO EN EL BARRIO JOSÉ DOMINGO OLIVEROS DEL MUNICIPIO DE YONDÓ</t>
  </si>
  <si>
    <t xml:space="preserve">CRONOGRAMA DE ACTIVIDADES Y FLUJO DE FONDOS </t>
  </si>
  <si>
    <t>PROYECTO:</t>
  </si>
  <si>
    <t xml:space="preserve">NRO. DE MESES EN OBRA: </t>
  </si>
  <si>
    <t>SEIS (06) MESES</t>
  </si>
  <si>
    <t xml:space="preserve">NRO. DE MESES AMPLIACIÓN OBRA: </t>
  </si>
  <si>
    <t>TRES (03) MESES</t>
  </si>
  <si>
    <t xml:space="preserve">NRO. DE MESES LIQUIDACIÓN CONTRACTUAL: </t>
  </si>
  <si>
    <t>DOS (02) MESES</t>
  </si>
  <si>
    <t>FECHA PRESENTACIÓN DE LA PROPUESTA ADICIÓN (AJUSTE):</t>
  </si>
  <si>
    <t>CRONOGRAMA Y FLUJO DE FONDOS</t>
  </si>
  <si>
    <t>ÍTEM</t>
  </si>
  <si>
    <t>DESCRIPCIÓN ACTIVIDADES / CAPÍTULOS</t>
  </si>
  <si>
    <t>EJECUCIÓN OBRA Y FLUJO DE FONDOS SEMANAS-MESES/CAPÍTULOS</t>
  </si>
  <si>
    <t>ETAPA LIQUIDACIÓN CONTRACTUAL</t>
  </si>
  <si>
    <t>PERÍODO DE ACTA DE OBRA No. 1</t>
  </si>
  <si>
    <t>PERÍODO DE ACTA DE OBRA No. 2</t>
  </si>
  <si>
    <t>PERÍODO DE ACTA DE OBRA No. 3</t>
  </si>
  <si>
    <t>PERÍODO DE ACTA DE OBRA No. 4</t>
  </si>
  <si>
    <t>PERÍODO DE ACTA DE OBRA No. 5</t>
  </si>
  <si>
    <t>SUSPENSION No. 2</t>
  </si>
  <si>
    <t>MES 7 CONTRACTUAL</t>
  </si>
  <si>
    <t>MES 8 CONTRACTUAL</t>
  </si>
  <si>
    <t>MES 9 CONTRACTUAL</t>
  </si>
  <si>
    <t>MES 10 CONTRACTUAL</t>
  </si>
  <si>
    <t>MESES 11 Y 12 LIQUIDACIÓN FINANCIERA Y CONTRACTUAL</t>
  </si>
  <si>
    <t>MES 1 CONTRACTUAL</t>
  </si>
  <si>
    <t>SUSPENSION No. 1</t>
  </si>
  <si>
    <t>MES 2 CONTRACTUAL</t>
  </si>
  <si>
    <t>MES 3 CONTRACTUAL</t>
  </si>
  <si>
    <t>MES 4 CONTRACTUAL</t>
  </si>
  <si>
    <t>MES 5 CONTRACTUAL</t>
  </si>
  <si>
    <t>MES 6 CONTRACTUAL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</si>
  <si>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</si>
  <si>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</si>
  <si>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</si>
  <si>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</si>
  <si>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</si>
  <si>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</si>
  <si>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</si>
  <si>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</si>
  <si>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</si>
  <si>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</si>
  <si>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</si>
  <si>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</si>
  <si>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</si>
  <si>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</si>
  <si>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</si>
  <si>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</si>
  <si>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</si>
  <si>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</si>
  <si>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</si>
  <si>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</si>
  <si>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</si>
  <si>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</si>
  <si>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</si>
  <si>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</si>
  <si>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</si>
  <si>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</si>
  <si>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</si>
  <si>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</si>
  <si>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</si>
  <si>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</si>
  <si>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</si>
  <si>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</si>
  <si>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</si>
  <si>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</si>
  <si>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</si>
  <si>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</si>
  <si>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</si>
  <si>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</si>
  <si>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</si>
  <si>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</si>
  <si>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</si>
  <si>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</si>
  <si>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</si>
  <si>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</si>
  <si>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</si>
  <si>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</si>
  <si>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</si>
  <si>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</si>
  <si>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</si>
  <si>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</si>
  <si>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</si>
  <si>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</si>
  <si>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</si>
  <si>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 54</t>
  </si>
  <si>
    <t>SEMANA 55</t>
  </si>
  <si>
    <t>SEMANA 56</t>
  </si>
  <si>
    <t>SEMANA 57</t>
  </si>
  <si>
    <t>SEMANA 58</t>
  </si>
  <si>
    <t>SEMANA 59</t>
  </si>
  <si>
    <t>SEMANA 60</t>
  </si>
  <si>
    <t>SEMANA 61</t>
  </si>
  <si>
    <t>SEMANA 62</t>
  </si>
  <si>
    <t>SEMANA 63</t>
  </si>
  <si>
    <t>SEMANA 64</t>
  </si>
  <si>
    <t>SEMANA 65</t>
  </si>
  <si>
    <t>SEMANA 66</t>
  </si>
  <si>
    <t>SEMANA 67</t>
  </si>
  <si>
    <t>SEMANA 68</t>
  </si>
  <si>
    <t>SEMANA 69</t>
  </si>
  <si>
    <t>SEMANA 70</t>
  </si>
  <si>
    <t>MES 1 FINALIZACIÓN FINANCIERA</t>
  </si>
  <si>
    <t>MES 2 LIQUIDACIÓN CONTRACTUAL</t>
  </si>
  <si>
    <t>FECHA INICIA</t>
  </si>
  <si>
    <t>FECHA TERMINA</t>
  </si>
  <si>
    <t>CUMPLIMIENTO DE CRONOGRAMAS OBRA CIVIL Y FLUJO DE FONDOS</t>
  </si>
  <si>
    <t>SUBTOTAL COSTOS DIRECTOS</t>
  </si>
  <si>
    <t>ADMINISTRACIÓN</t>
  </si>
  <si>
    <t>IMPREVISTOS</t>
  </si>
  <si>
    <t>UTILIDADES</t>
  </si>
  <si>
    <t>SUBTOTAL COSTOS INDIRECTOS</t>
  </si>
  <si>
    <t>VALOR TOTAL OBRA</t>
  </si>
  <si>
    <t>VALOR TOTAL PROYECTO</t>
  </si>
  <si>
    <t>% DE INCIDENCIA EN EL DESARROLLO DEL PROYECTO (SEMANAL - SOBRE VALOR INICIAL)</t>
  </si>
  <si>
    <t>% DE INCIDENCIA EN EL DESARROLLO DEL PROYECTO (MENSUAL - SOBRE VALOR INICIAL)</t>
  </si>
  <si>
    <t>% DE INCIDENCIA EN EL DESARROLLO DEL PROYECTO (SEMANAL - SOBRE VALOR ADICION)</t>
  </si>
  <si>
    <t>% DE INCIDENCIA EN EL DESARROLLO DEL PROYECTO (MENSUAL - SOBRE VALOR ADICION)</t>
  </si>
  <si>
    <r>
      <t xml:space="preserve">NOTA: </t>
    </r>
    <r>
      <rPr>
        <sz val="12"/>
        <rFont val="Arial Narrow"/>
        <family val="2"/>
      </rPr>
      <t>EL FACTOR MULTIPLICADOR Y PRESTACIONAL DEL PRESUPUESTO DE OBRA E INTERVENTORÍA CONSIDERA LOS APORTES A SENA. ICBF Y SALUD, A LA LUZ DE LA LEY 1819 DE 2016 ARTICULO 64, LOS QUE SERÁN OBJETO DE VERIFICACIÓN EN LA ETAPA DE SELECCIÓN PUBLICA</t>
    </r>
  </si>
  <si>
    <t>GESTIONES Y PROYECTOS 99 S.A.S ZOMAC</t>
  </si>
  <si>
    <t>NIT. 901.164.628-7</t>
  </si>
  <si>
    <t>JOSÉ FERNANDO ALZATE MOLINA</t>
  </si>
  <si>
    <t>C.C 71.682.952 de Medellín</t>
  </si>
  <si>
    <t>Representante Legal</t>
  </si>
  <si>
    <t>CARRERA 41 No. 38-38, Zaragoza - Antioquia</t>
  </si>
  <si>
    <t>EMAIL: gestionesyproyectos99sas@gmail.com</t>
  </si>
  <si>
    <t>PORCENTAJE SOBRE VALOR INICIAL</t>
  </si>
  <si>
    <t>PORCENTAJE SOBRE VALOR ADICION</t>
  </si>
  <si>
    <t>REVISION CRONOLOGIA</t>
  </si>
  <si>
    <t>ACTA DE INICIO</t>
  </si>
  <si>
    <t>FINAL INICIAL</t>
  </si>
  <si>
    <t>SUSPENSION 1</t>
  </si>
  <si>
    <t>REINICIO 1</t>
  </si>
  <si>
    <t>NUEVO FINAL 1</t>
  </si>
  <si>
    <t>SUSPENSION 2</t>
  </si>
  <si>
    <t>REINICIO 2</t>
  </si>
  <si>
    <t>AMPLIACION PLAZO 1</t>
  </si>
  <si>
    <t>NUEVO FINAL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</si>
</sst>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$-240A]#,##0.00"/>
    <numFmt numFmtId="165" formatCode="_(&quot;$&quot;\ * #,##0.00_);_(&quot;$&quot;\ * \(#,##0.00\);_(&quot;$&quot;\ * &quot;-&quot;??_);_(@_)"/>
    <numFmt numFmtId="166" formatCode="[$$-240A]\ #,##0.00"/>
    <numFmt numFmtId="167" formatCode="[$-F800]dddd\,\ mmmm\ dd\,\ yyyy"/>
    <numFmt numFmtId="168" formatCode="&quot;OTR &quot;#,##0"/>
    <numFmt numFmtId="169" formatCode="dd/mm/yyyy;@"/>
    <numFmt numFmtId="170" formatCode="[$$-240A]#,##0"/>
    <numFmt numFmtId="171" formatCode="#,##0.0"/>
    <numFmt numFmtId="172" formatCode="_-* #,##0.00\ &quot;€&quot;_-;\-* #,##0.00\ &quot;€&quot;_-;_-* &quot;-&quot;??\ &quot;€&quot;_-;_-@_-"/>
    <numFmt numFmtId="173" formatCode="d/mm/yyyy;@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8"/>
      <name val="Arial Narrow"/>
      <family val="2"/>
    </font>
    <font>
      <sz val="11"/>
      <color theme="1"/>
      <name val="Arial Narrow"/>
      <family val="2"/>
    </font>
    <font>
      <b/>
      <sz val="18"/>
      <name val="Arial Narrow"/>
      <family val="2"/>
    </font>
    <font>
      <sz val="10"/>
      <color rgb="FF000000"/>
      <name val="Times New Roman"/>
      <family val="1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4" fillId="0" borderId="0"/>
    <xf numFmtId="172" fontId="14" fillId="0" borderId="0" applyFont="0" applyFill="0" applyBorder="0" applyAlignment="0" applyProtection="0"/>
    <xf numFmtId="0" fontId="14" fillId="0" borderId="0"/>
  </cellStyleXfs>
  <cellXfs count="65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justify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2" applyNumberFormat="1" applyFont="1" applyFill="1" applyAlignment="1">
      <alignment horizontal="justify" vertical="center" wrapText="1"/>
    </xf>
    <xf numFmtId="164" fontId="2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66" fontId="6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justify" vertical="center" wrapText="1"/>
    </xf>
    <xf numFmtId="164" fontId="8" fillId="0" borderId="0" xfId="1" applyNumberFormat="1" applyFont="1" applyAlignment="1">
      <alignment horizontal="justify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center" vertical="center" wrapText="1"/>
    </xf>
    <xf numFmtId="166" fontId="9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66" fontId="10" fillId="0" borderId="0" xfId="1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66" fontId="10" fillId="0" borderId="0" xfId="4" applyNumberFormat="1" applyFont="1" applyAlignment="1">
      <alignment vertical="center"/>
    </xf>
    <xf numFmtId="166" fontId="11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164" fontId="9" fillId="0" borderId="0" xfId="1" applyNumberFormat="1" applyFont="1" applyAlignment="1">
      <alignment vertical="center"/>
    </xf>
    <xf numFmtId="164" fontId="9" fillId="0" borderId="0" xfId="2" applyNumberFormat="1" applyFont="1" applyFill="1" applyBorder="1" applyAlignment="1">
      <alignment horizontal="justify" vertical="center" wrapText="1"/>
    </xf>
    <xf numFmtId="164" fontId="12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4" xfId="1" applyBorder="1" applyAlignment="1">
      <alignment horizontal="center" vertical="center" wrapText="1"/>
    </xf>
    <xf numFmtId="166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64" fontId="3" fillId="0" borderId="27" xfId="4" applyNumberFormat="1" applyFont="1" applyBorder="1" applyAlignment="1">
      <alignment horizontal="center" vertical="center" wrapText="1"/>
    </xf>
    <xf numFmtId="164" fontId="3" fillId="0" borderId="28" xfId="4" applyNumberFormat="1" applyFont="1" applyBorder="1" applyAlignment="1">
      <alignment horizontal="center" vertical="center" wrapText="1"/>
    </xf>
    <xf numFmtId="164" fontId="3" fillId="0" borderId="24" xfId="4" applyNumberFormat="1" applyFont="1" applyBorder="1" applyAlignment="1">
      <alignment horizontal="center" vertical="center" wrapText="1"/>
    </xf>
    <xf numFmtId="164" fontId="3" fillId="9" borderId="27" xfId="4" applyNumberFormat="1" applyFont="1" applyFill="1" applyBorder="1" applyAlignment="1">
      <alignment horizontal="center" vertical="center" wrapText="1"/>
    </xf>
    <xf numFmtId="164" fontId="3" fillId="9" borderId="28" xfId="4" applyNumberFormat="1" applyFont="1" applyFill="1" applyBorder="1" applyAlignment="1">
      <alignment horizontal="center" vertical="center" wrapText="1"/>
    </xf>
    <xf numFmtId="164" fontId="3" fillId="9" borderId="29" xfId="4" applyNumberFormat="1" applyFont="1" applyFill="1" applyBorder="1" applyAlignment="1">
      <alignment horizontal="center" vertical="center" wrapText="1"/>
    </xf>
    <xf numFmtId="164" fontId="3" fillId="0" borderId="18" xfId="4" applyNumberFormat="1" applyFont="1" applyBorder="1" applyAlignment="1">
      <alignment horizontal="center" vertical="center" wrapText="1"/>
    </xf>
    <xf numFmtId="164" fontId="3" fillId="0" borderId="15" xfId="4" applyNumberFormat="1" applyFont="1" applyBorder="1" applyAlignment="1">
      <alignment horizontal="center" vertical="center" wrapText="1"/>
    </xf>
    <xf numFmtId="164" fontId="3" fillId="0" borderId="19" xfId="4" applyNumberFormat="1" applyFont="1" applyBorder="1" applyAlignment="1">
      <alignment horizontal="center" vertical="center" wrapText="1"/>
    </xf>
    <xf numFmtId="164" fontId="3" fillId="0" borderId="23" xfId="4" applyNumberFormat="1" applyFont="1" applyBorder="1" applyAlignment="1">
      <alignment horizontal="center" vertical="center" wrapText="1"/>
    </xf>
    <xf numFmtId="164" fontId="3" fillId="8" borderId="27" xfId="4" applyNumberFormat="1" applyFont="1" applyFill="1" applyBorder="1" applyAlignment="1">
      <alignment horizontal="center" vertical="center" wrapText="1"/>
    </xf>
    <xf numFmtId="164" fontId="3" fillId="8" borderId="28" xfId="4" applyNumberFormat="1" applyFont="1" applyFill="1" applyBorder="1" applyAlignment="1">
      <alignment horizontal="center" vertical="center" wrapText="1"/>
    </xf>
    <xf numFmtId="164" fontId="3" fillId="8" borderId="24" xfId="4" applyNumberFormat="1" applyFont="1" applyFill="1" applyBorder="1" applyAlignment="1">
      <alignment horizontal="center" vertical="center" wrapText="1"/>
    </xf>
    <xf numFmtId="164" fontId="3" fillId="0" borderId="30" xfId="4" applyNumberFormat="1" applyFont="1" applyBorder="1" applyAlignment="1">
      <alignment horizontal="center" vertical="center" wrapText="1"/>
    </xf>
    <xf numFmtId="164" fontId="3" fillId="0" borderId="31" xfId="4" applyNumberFormat="1" applyFont="1" applyBorder="1" applyAlignment="1">
      <alignment horizontal="center" vertical="center" wrapText="1"/>
    </xf>
    <xf numFmtId="164" fontId="3" fillId="0" borderId="32" xfId="4" applyNumberFormat="1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166" fontId="3" fillId="0" borderId="0" xfId="4" applyNumberFormat="1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right" vertical="center" wrapText="1"/>
    </xf>
    <xf numFmtId="0" fontId="3" fillId="2" borderId="15" xfId="1" applyFont="1" applyFill="1" applyBorder="1" applyAlignment="1">
      <alignment horizontal="justify" vertical="center" wrapText="1"/>
    </xf>
    <xf numFmtId="169" fontId="3" fillId="2" borderId="14" xfId="1" applyNumberFormat="1" applyFont="1" applyFill="1" applyBorder="1" applyAlignment="1">
      <alignment horizontal="center" vertical="center" wrapText="1"/>
    </xf>
    <xf numFmtId="169" fontId="3" fillId="2" borderId="19" xfId="1" applyNumberFormat="1" applyFont="1" applyFill="1" applyBorder="1" applyAlignment="1">
      <alignment horizontal="center" vertical="center" wrapText="1"/>
    </xf>
    <xf numFmtId="169" fontId="3" fillId="2" borderId="20" xfId="1" applyNumberFormat="1" applyFont="1" applyFill="1" applyBorder="1" applyAlignment="1">
      <alignment horizontal="center" vertical="center" wrapText="1"/>
    </xf>
    <xf numFmtId="169" fontId="3" fillId="9" borderId="18" xfId="1" applyNumberFormat="1" applyFont="1" applyFill="1" applyBorder="1" applyAlignment="1">
      <alignment horizontal="center" vertical="center" wrapText="1"/>
    </xf>
    <xf numFmtId="169" fontId="3" fillId="9" borderId="19" xfId="1" applyNumberFormat="1" applyFont="1" applyFill="1" applyBorder="1" applyAlignment="1">
      <alignment horizontal="center" vertical="center" wrapText="1"/>
    </xf>
    <xf numFmtId="169" fontId="3" fillId="9" borderId="15" xfId="1" applyNumberFormat="1" applyFont="1" applyFill="1" applyBorder="1" applyAlignment="1">
      <alignment horizontal="center" vertical="center" wrapText="1"/>
    </xf>
    <xf numFmtId="169" fontId="3" fillId="2" borderId="18" xfId="1" applyNumberFormat="1" applyFont="1" applyFill="1" applyBorder="1" applyAlignment="1">
      <alignment horizontal="center" vertical="center" wrapText="1"/>
    </xf>
    <xf numFmtId="169" fontId="3" fillId="2" borderId="15" xfId="1" applyNumberFormat="1" applyFont="1" applyFill="1" applyBorder="1" applyAlignment="1">
      <alignment horizontal="center" vertical="center" wrapText="1"/>
    </xf>
    <xf numFmtId="169" fontId="3" fillId="8" borderId="8" xfId="1" applyNumberFormat="1" applyFont="1" applyFill="1" applyBorder="1" applyAlignment="1">
      <alignment horizontal="center" vertical="center" wrapText="1"/>
    </xf>
    <xf numFmtId="169" fontId="3" fillId="8" borderId="20" xfId="1" applyNumberFormat="1" applyFont="1" applyFill="1" applyBorder="1" applyAlignment="1">
      <alignment horizontal="center" vertical="center" wrapText="1"/>
    </xf>
    <xf numFmtId="169" fontId="3" fillId="2" borderId="10" xfId="1" applyNumberFormat="1" applyFont="1" applyFill="1" applyBorder="1" applyAlignment="1">
      <alignment horizontal="center" vertical="center" wrapText="1"/>
    </xf>
    <xf numFmtId="169" fontId="3" fillId="2" borderId="33" xfId="1" applyNumberFormat="1" applyFont="1" applyFill="1" applyBorder="1" applyAlignment="1">
      <alignment horizontal="center" vertical="center" wrapText="1"/>
    </xf>
    <xf numFmtId="169" fontId="3" fillId="2" borderId="34" xfId="1" applyNumberFormat="1" applyFont="1" applyFill="1" applyBorder="1" applyAlignment="1">
      <alignment horizontal="center" vertical="center" wrapText="1"/>
    </xf>
    <xf numFmtId="169" fontId="3" fillId="2" borderId="25" xfId="1" applyNumberFormat="1" applyFont="1" applyFill="1" applyBorder="1" applyAlignment="1">
      <alignment horizontal="center" vertical="center" wrapText="1"/>
    </xf>
    <xf numFmtId="169" fontId="3" fillId="2" borderId="35" xfId="1" applyNumberFormat="1" applyFont="1" applyFill="1" applyBorder="1" applyAlignment="1">
      <alignment horizontal="center" vertical="center" wrapText="1"/>
    </xf>
    <xf numFmtId="169" fontId="3" fillId="2" borderId="36" xfId="1" applyNumberFormat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2" borderId="14" xfId="1" applyFont="1" applyFill="1" applyBorder="1" applyAlignment="1">
      <alignment horizontal="justify" vertical="center" wrapText="1"/>
    </xf>
    <xf numFmtId="0" fontId="2" fillId="2" borderId="19" xfId="1" applyFont="1" applyFill="1" applyBorder="1" applyAlignment="1">
      <alignment horizontal="justify" vertical="center" wrapText="1"/>
    </xf>
    <xf numFmtId="0" fontId="2" fillId="2" borderId="20" xfId="1" applyFont="1" applyFill="1" applyBorder="1" applyAlignment="1">
      <alignment horizontal="justify" vertical="center" wrapText="1"/>
    </xf>
    <xf numFmtId="0" fontId="2" fillId="9" borderId="18" xfId="1" applyFont="1" applyFill="1" applyBorder="1" applyAlignment="1">
      <alignment horizontal="justify" vertical="center" wrapText="1"/>
    </xf>
    <xf numFmtId="0" fontId="2" fillId="9" borderId="19" xfId="1" applyFont="1" applyFill="1" applyBorder="1" applyAlignment="1">
      <alignment horizontal="justify" vertical="center" wrapText="1"/>
    </xf>
    <xf numFmtId="0" fontId="2" fillId="9" borderId="15" xfId="1" applyFont="1" applyFill="1" applyBorder="1" applyAlignment="1">
      <alignment horizontal="justify" vertical="center" wrapText="1"/>
    </xf>
    <xf numFmtId="0" fontId="2" fillId="2" borderId="18" xfId="1" applyFont="1" applyFill="1" applyBorder="1" applyAlignment="1">
      <alignment horizontal="justify" vertical="center" wrapText="1"/>
    </xf>
    <xf numFmtId="0" fontId="2" fillId="2" borderId="15" xfId="1" applyFont="1" applyFill="1" applyBorder="1" applyAlignment="1">
      <alignment horizontal="justify" vertical="center" wrapText="1"/>
    </xf>
    <xf numFmtId="0" fontId="2" fillId="8" borderId="8" xfId="1" applyFont="1" applyFill="1" applyBorder="1" applyAlignment="1">
      <alignment horizontal="justify" vertical="center" wrapText="1"/>
    </xf>
    <xf numFmtId="0" fontId="2" fillId="8" borderId="20" xfId="1" applyFont="1" applyFill="1" applyBorder="1" applyAlignment="1">
      <alignment horizontal="justify" vertical="center" wrapText="1"/>
    </xf>
    <xf numFmtId="0" fontId="2" fillId="8" borderId="15" xfId="1" applyFont="1" applyFill="1" applyBorder="1" applyAlignment="1">
      <alignment horizontal="justify" vertical="center" wrapText="1"/>
    </xf>
    <xf numFmtId="0" fontId="2" fillId="2" borderId="8" xfId="1" applyFont="1" applyFill="1" applyBorder="1" applyAlignment="1">
      <alignment horizontal="justify" vertical="center" wrapText="1"/>
    </xf>
    <xf numFmtId="0" fontId="2" fillId="2" borderId="37" xfId="1" applyFont="1" applyFill="1" applyBorder="1" applyAlignment="1">
      <alignment horizontal="justify" vertical="center" wrapText="1"/>
    </xf>
    <xf numFmtId="0" fontId="2" fillId="2" borderId="5" xfId="1" applyFont="1" applyFill="1" applyBorder="1" applyAlignment="1">
      <alignment horizontal="justify" vertical="center" wrapText="1"/>
    </xf>
    <xf numFmtId="170" fontId="2" fillId="10" borderId="7" xfId="1" applyNumberFormat="1" applyFont="1" applyFill="1" applyBorder="1" applyAlignment="1">
      <alignment horizontal="justify" vertical="center" wrapText="1"/>
    </xf>
    <xf numFmtId="164" fontId="2" fillId="11" borderId="38" xfId="1" applyNumberFormat="1" applyFont="1" applyFill="1" applyBorder="1" applyAlignment="1">
      <alignment horizontal="right" vertical="center"/>
    </xf>
    <xf numFmtId="164" fontId="2" fillId="11" borderId="39" xfId="2" applyNumberFormat="1" applyFont="1" applyFill="1" applyBorder="1" applyAlignment="1">
      <alignment horizontal="right" vertical="center" wrapText="1"/>
    </xf>
    <xf numFmtId="164" fontId="2" fillId="11" borderId="40" xfId="1" applyNumberFormat="1" applyFont="1" applyFill="1" applyBorder="1" applyAlignment="1">
      <alignment horizontal="right" vertical="center"/>
    </xf>
    <xf numFmtId="164" fontId="2" fillId="9" borderId="6" xfId="1" applyNumberFormat="1" applyFont="1" applyFill="1" applyBorder="1" applyAlignment="1">
      <alignment horizontal="right" vertical="center"/>
    </xf>
    <xf numFmtId="164" fontId="2" fillId="9" borderId="39" xfId="1" applyNumberFormat="1" applyFont="1" applyFill="1" applyBorder="1" applyAlignment="1">
      <alignment horizontal="right" vertical="center"/>
    </xf>
    <xf numFmtId="164" fontId="2" fillId="9" borderId="7" xfId="1" applyNumberFormat="1" applyFont="1" applyFill="1" applyBorder="1" applyAlignment="1">
      <alignment horizontal="right" vertical="center"/>
    </xf>
    <xf numFmtId="164" fontId="2" fillId="11" borderId="6" xfId="1" applyNumberFormat="1" applyFont="1" applyFill="1" applyBorder="1" applyAlignment="1">
      <alignment horizontal="right" vertical="center"/>
    </xf>
    <xf numFmtId="164" fontId="2" fillId="11" borderId="7" xfId="1" applyNumberFormat="1" applyFont="1" applyFill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2" fillId="0" borderId="39" xfId="1" applyNumberFormat="1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164" fontId="2" fillId="0" borderId="38" xfId="1" applyNumberFormat="1" applyFont="1" applyBorder="1" applyAlignment="1">
      <alignment horizontal="right" vertical="center"/>
    </xf>
    <xf numFmtId="164" fontId="2" fillId="0" borderId="40" xfId="1" applyNumberFormat="1" applyFont="1" applyBorder="1" applyAlignment="1">
      <alignment horizontal="right" vertical="center"/>
    </xf>
    <xf numFmtId="164" fontId="2" fillId="8" borderId="41" xfId="1" applyNumberFormat="1" applyFont="1" applyFill="1" applyBorder="1" applyAlignment="1">
      <alignment horizontal="right" vertical="center"/>
    </xf>
    <xf numFmtId="164" fontId="2" fillId="8" borderId="40" xfId="1" applyNumberFormat="1" applyFont="1" applyFill="1" applyBorder="1" applyAlignment="1">
      <alignment horizontal="right" vertical="center"/>
    </xf>
    <xf numFmtId="164" fontId="2" fillId="8" borderId="7" xfId="1" applyNumberFormat="1" applyFont="1" applyFill="1" applyBorder="1" applyAlignment="1">
      <alignment horizontal="right" vertical="center"/>
    </xf>
    <xf numFmtId="164" fontId="2" fillId="0" borderId="41" xfId="1" applyNumberFormat="1" applyFont="1" applyBorder="1" applyAlignment="1">
      <alignment horizontal="right" vertical="center"/>
    </xf>
    <xf numFmtId="164" fontId="2" fillId="12" borderId="42" xfId="1" applyNumberFormat="1" applyFont="1" applyFill="1" applyBorder="1" applyAlignment="1">
      <alignment horizontal="right" vertical="center"/>
    </xf>
    <xf numFmtId="164" fontId="2" fillId="12" borderId="43" xfId="1" applyNumberFormat="1" applyFont="1" applyFill="1" applyBorder="1" applyAlignment="1">
      <alignment horizontal="right" vertical="center"/>
    </xf>
    <xf numFmtId="166" fontId="2" fillId="13" borderId="0" xfId="1" applyNumberFormat="1" applyFont="1" applyFill="1" applyAlignment="1">
      <alignment vertical="center"/>
    </xf>
    <xf numFmtId="170" fontId="2" fillId="10" borderId="34" xfId="1" applyNumberFormat="1" applyFont="1" applyFill="1" applyBorder="1" applyAlignment="1">
      <alignment horizontal="justify" vertical="center" wrapText="1"/>
    </xf>
    <xf numFmtId="164" fontId="2" fillId="0" borderId="44" xfId="1" applyNumberFormat="1" applyFont="1" applyBorder="1" applyAlignment="1">
      <alignment horizontal="right" vertical="center"/>
    </xf>
    <xf numFmtId="164" fontId="2" fillId="0" borderId="33" xfId="2" applyNumberFormat="1" applyFont="1" applyFill="1" applyBorder="1" applyAlignment="1">
      <alignment horizontal="right" vertical="center" wrapText="1"/>
    </xf>
    <xf numFmtId="164" fontId="2" fillId="0" borderId="11" xfId="2" applyNumberFormat="1" applyFont="1" applyFill="1" applyBorder="1" applyAlignment="1">
      <alignment horizontal="right" vertical="center" wrapText="1"/>
    </xf>
    <xf numFmtId="164" fontId="2" fillId="9" borderId="10" xfId="2" applyNumberFormat="1" applyFont="1" applyFill="1" applyBorder="1" applyAlignment="1">
      <alignment horizontal="right" vertical="center" wrapText="1"/>
    </xf>
    <xf numFmtId="164" fontId="2" fillId="9" borderId="33" xfId="2" applyNumberFormat="1" applyFont="1" applyFill="1" applyBorder="1" applyAlignment="1">
      <alignment horizontal="right" vertical="center" wrapText="1"/>
    </xf>
    <xf numFmtId="164" fontId="2" fillId="9" borderId="34" xfId="2" applyNumberFormat="1" applyFont="1" applyFill="1" applyBorder="1" applyAlignment="1">
      <alignment horizontal="right" vertical="center" wrapText="1"/>
    </xf>
    <xf numFmtId="164" fontId="2" fillId="0" borderId="10" xfId="2" applyNumberFormat="1" applyFont="1" applyFill="1" applyBorder="1" applyAlignment="1">
      <alignment horizontal="right" vertical="center" wrapText="1"/>
    </xf>
    <xf numFmtId="164" fontId="2" fillId="0" borderId="34" xfId="2" applyNumberFormat="1" applyFont="1" applyFill="1" applyBorder="1" applyAlignment="1">
      <alignment horizontal="right" vertical="center" wrapText="1"/>
    </xf>
    <xf numFmtId="164" fontId="2" fillId="0" borderId="44" xfId="2" applyNumberFormat="1" applyFont="1" applyFill="1" applyBorder="1" applyAlignment="1">
      <alignment horizontal="right" vertical="center" wrapText="1"/>
    </xf>
    <xf numFmtId="164" fontId="2" fillId="8" borderId="45" xfId="2" applyNumberFormat="1" applyFont="1" applyFill="1" applyBorder="1" applyAlignment="1">
      <alignment horizontal="right" vertical="center" wrapText="1"/>
    </xf>
    <xf numFmtId="164" fontId="2" fillId="8" borderId="11" xfId="2" applyNumberFormat="1" applyFont="1" applyFill="1" applyBorder="1" applyAlignment="1">
      <alignment horizontal="right" vertical="center" wrapText="1"/>
    </xf>
    <xf numFmtId="164" fontId="2" fillId="8" borderId="34" xfId="2" applyNumberFormat="1" applyFont="1" applyFill="1" applyBorder="1" applyAlignment="1">
      <alignment horizontal="right" vertical="center" wrapText="1"/>
    </xf>
    <xf numFmtId="164" fontId="2" fillId="0" borderId="45" xfId="2" applyNumberFormat="1" applyFont="1" applyFill="1" applyBorder="1" applyAlignment="1">
      <alignment horizontal="right" vertical="center" wrapText="1"/>
    </xf>
    <xf numFmtId="164" fontId="2" fillId="12" borderId="46" xfId="2" applyNumberFormat="1" applyFont="1" applyFill="1" applyBorder="1" applyAlignment="1">
      <alignment horizontal="right" vertical="center" wrapText="1"/>
    </xf>
    <xf numFmtId="164" fontId="2" fillId="12" borderId="47" xfId="2" applyNumberFormat="1" applyFont="1" applyFill="1" applyBorder="1" applyAlignment="1">
      <alignment horizontal="right" vertical="center" wrapText="1"/>
    </xf>
    <xf numFmtId="164" fontId="2" fillId="0" borderId="11" xfId="1" applyNumberFormat="1" applyFont="1" applyBorder="1" applyAlignment="1">
      <alignment horizontal="right" vertical="center"/>
    </xf>
    <xf numFmtId="164" fontId="2" fillId="9" borderId="10" xfId="1" applyNumberFormat="1" applyFont="1" applyFill="1" applyBorder="1" applyAlignment="1">
      <alignment horizontal="right" vertical="center"/>
    </xf>
    <xf numFmtId="164" fontId="2" fillId="9" borderId="33" xfId="1" applyNumberFormat="1" applyFont="1" applyFill="1" applyBorder="1" applyAlignment="1">
      <alignment horizontal="right" vertical="center"/>
    </xf>
    <xf numFmtId="164" fontId="2" fillId="9" borderId="34" xfId="1" applyNumberFormat="1" applyFont="1" applyFill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164" fontId="2" fillId="0" borderId="34" xfId="1" applyNumberFormat="1" applyFont="1" applyBorder="1" applyAlignment="1">
      <alignment horizontal="right" vertical="center"/>
    </xf>
    <xf numFmtId="164" fontId="2" fillId="13" borderId="10" xfId="1" applyNumberFormat="1" applyFont="1" applyFill="1" applyBorder="1" applyAlignment="1">
      <alignment horizontal="right" vertical="center"/>
    </xf>
    <xf numFmtId="164" fontId="2" fillId="13" borderId="33" xfId="1" applyNumberFormat="1" applyFont="1" applyFill="1" applyBorder="1" applyAlignment="1">
      <alignment horizontal="right" vertical="center"/>
    </xf>
    <xf numFmtId="164" fontId="2" fillId="13" borderId="34" xfId="1" applyNumberFormat="1" applyFont="1" applyFill="1" applyBorder="1" applyAlignment="1">
      <alignment horizontal="right" vertical="center"/>
    </xf>
    <xf numFmtId="164" fontId="2" fillId="0" borderId="33" xfId="1" applyNumberFormat="1" applyFont="1" applyBorder="1" applyAlignment="1">
      <alignment horizontal="right" vertical="center"/>
    </xf>
    <xf numFmtId="164" fontId="2" fillId="8" borderId="45" xfId="1" applyNumberFormat="1" applyFont="1" applyFill="1" applyBorder="1" applyAlignment="1">
      <alignment horizontal="right" vertical="center"/>
    </xf>
    <xf numFmtId="164" fontId="2" fillId="8" borderId="11" xfId="1" applyNumberFormat="1" applyFont="1" applyFill="1" applyBorder="1" applyAlignment="1">
      <alignment horizontal="right" vertical="center"/>
    </xf>
    <xf numFmtId="164" fontId="2" fillId="8" borderId="34" xfId="1" applyNumberFormat="1" applyFont="1" applyFill="1" applyBorder="1" applyAlignment="1">
      <alignment horizontal="right" vertical="center"/>
    </xf>
    <xf numFmtId="164" fontId="2" fillId="0" borderId="45" xfId="1" applyNumberFormat="1" applyFont="1" applyBorder="1" applyAlignment="1">
      <alignment horizontal="right" vertical="center"/>
    </xf>
    <xf numFmtId="164" fontId="2" fillId="12" borderId="46" xfId="1" applyNumberFormat="1" applyFont="1" applyFill="1" applyBorder="1" applyAlignment="1">
      <alignment horizontal="right" vertical="center"/>
    </xf>
    <xf numFmtId="164" fontId="2" fillId="12" borderId="47" xfId="1" applyNumberFormat="1" applyFont="1" applyFill="1" applyBorder="1" applyAlignment="1">
      <alignment horizontal="right" vertical="center"/>
    </xf>
    <xf numFmtId="164" fontId="2" fillId="11" borderId="10" xfId="1" applyNumberFormat="1" applyFont="1" applyFill="1" applyBorder="1" applyAlignment="1">
      <alignment horizontal="right" vertical="center"/>
    </xf>
    <xf numFmtId="164" fontId="2" fillId="11" borderId="33" xfId="1" applyNumberFormat="1" applyFont="1" applyFill="1" applyBorder="1" applyAlignment="1">
      <alignment horizontal="right" vertical="center"/>
    </xf>
    <xf numFmtId="164" fontId="2" fillId="11" borderId="34" xfId="1" applyNumberFormat="1" applyFont="1" applyFill="1" applyBorder="1" applyAlignment="1">
      <alignment horizontal="right" vertical="center"/>
    </xf>
    <xf numFmtId="164" fontId="2" fillId="11" borderId="45" xfId="1" applyNumberFormat="1" applyFont="1" applyFill="1" applyBorder="1" applyAlignment="1">
      <alignment horizontal="right" vertical="center"/>
    </xf>
    <xf numFmtId="164" fontId="2" fillId="13" borderId="44" xfId="1" applyNumberFormat="1" applyFont="1" applyFill="1" applyBorder="1" applyAlignment="1">
      <alignment horizontal="right" vertical="center"/>
    </xf>
    <xf numFmtId="164" fontId="2" fillId="13" borderId="11" xfId="1" applyNumberFormat="1" applyFont="1" applyFill="1" applyBorder="1" applyAlignment="1">
      <alignment horizontal="right" vertical="center"/>
    </xf>
    <xf numFmtId="3" fontId="3" fillId="14" borderId="18" xfId="1" applyNumberFormat="1" applyFont="1" applyFill="1" applyBorder="1" applyAlignment="1">
      <alignment horizontal="right" vertical="center" wrapText="1"/>
    </xf>
    <xf numFmtId="0" fontId="3" fillId="14" borderId="15" xfId="1" applyFont="1" applyFill="1" applyBorder="1" applyAlignment="1">
      <alignment horizontal="justify" vertical="center" wrapText="1"/>
    </xf>
    <xf numFmtId="0" fontId="3" fillId="14" borderId="14" xfId="1" applyFont="1" applyFill="1" applyBorder="1" applyAlignment="1">
      <alignment horizontal="justify" vertical="center" wrapText="1"/>
    </xf>
    <xf numFmtId="0" fontId="3" fillId="14" borderId="19" xfId="1" applyFont="1" applyFill="1" applyBorder="1" applyAlignment="1">
      <alignment horizontal="justify" vertical="center" wrapText="1"/>
    </xf>
    <xf numFmtId="0" fontId="3" fillId="14" borderId="20" xfId="1" applyFont="1" applyFill="1" applyBorder="1" applyAlignment="1">
      <alignment horizontal="justify" vertical="center" wrapText="1"/>
    </xf>
    <xf numFmtId="0" fontId="3" fillId="9" borderId="18" xfId="1" applyFont="1" applyFill="1" applyBorder="1" applyAlignment="1">
      <alignment horizontal="justify" vertical="center" wrapText="1"/>
    </xf>
    <xf numFmtId="0" fontId="3" fillId="9" borderId="19" xfId="1" applyFont="1" applyFill="1" applyBorder="1" applyAlignment="1">
      <alignment horizontal="justify" vertical="center" wrapText="1"/>
    </xf>
    <xf numFmtId="0" fontId="3" fillId="9" borderId="15" xfId="1" applyFont="1" applyFill="1" applyBorder="1" applyAlignment="1">
      <alignment horizontal="justify" vertical="center" wrapText="1"/>
    </xf>
    <xf numFmtId="0" fontId="3" fillId="14" borderId="18" xfId="1" applyFont="1" applyFill="1" applyBorder="1" applyAlignment="1">
      <alignment horizontal="justify" vertical="center" wrapText="1"/>
    </xf>
    <xf numFmtId="0" fontId="3" fillId="8" borderId="8" xfId="1" applyFont="1" applyFill="1" applyBorder="1" applyAlignment="1">
      <alignment horizontal="justify" vertical="center" wrapText="1"/>
    </xf>
    <xf numFmtId="0" fontId="3" fillId="8" borderId="20" xfId="1" applyFont="1" applyFill="1" applyBorder="1" applyAlignment="1">
      <alignment horizontal="justify" vertical="center" wrapText="1"/>
    </xf>
    <xf numFmtId="0" fontId="3" fillId="8" borderId="15" xfId="1" applyFont="1" applyFill="1" applyBorder="1" applyAlignment="1">
      <alignment horizontal="justify" vertical="center" wrapText="1"/>
    </xf>
    <xf numFmtId="0" fontId="3" fillId="14" borderId="8" xfId="1" applyFont="1" applyFill="1" applyBorder="1" applyAlignment="1">
      <alignment horizontal="justify" vertical="center" wrapText="1"/>
    </xf>
    <xf numFmtId="0" fontId="3" fillId="14" borderId="37" xfId="1" applyFont="1" applyFill="1" applyBorder="1" applyAlignment="1">
      <alignment horizontal="justify" vertical="center" wrapText="1"/>
    </xf>
    <xf numFmtId="0" fontId="3" fillId="14" borderId="5" xfId="1" applyFont="1" applyFill="1" applyBorder="1" applyAlignment="1">
      <alignment horizontal="justify" vertical="center" wrapText="1"/>
    </xf>
    <xf numFmtId="166" fontId="15" fillId="11" borderId="8" xfId="1" applyNumberFormat="1" applyFont="1" applyFill="1" applyBorder="1" applyAlignment="1">
      <alignment vertical="center"/>
    </xf>
    <xf numFmtId="166" fontId="15" fillId="11" borderId="5" xfId="1" applyNumberFormat="1" applyFont="1" applyFill="1" applyBorder="1" applyAlignment="1">
      <alignment vertical="center"/>
    </xf>
    <xf numFmtId="164" fontId="3" fillId="12" borderId="38" xfId="1" applyNumberFormat="1" applyFont="1" applyFill="1" applyBorder="1" applyAlignment="1">
      <alignment horizontal="right" vertical="center"/>
    </xf>
    <xf numFmtId="164" fontId="3" fillId="12" borderId="39" xfId="2" applyNumberFormat="1" applyFont="1" applyFill="1" applyBorder="1" applyAlignment="1">
      <alignment horizontal="right" vertical="center" wrapText="1"/>
    </xf>
    <xf numFmtId="164" fontId="3" fillId="12" borderId="40" xfId="1" applyNumberFormat="1" applyFont="1" applyFill="1" applyBorder="1" applyAlignment="1">
      <alignment horizontal="right" vertical="center"/>
    </xf>
    <xf numFmtId="164" fontId="3" fillId="9" borderId="6" xfId="1" applyNumberFormat="1" applyFont="1" applyFill="1" applyBorder="1" applyAlignment="1">
      <alignment horizontal="right" vertical="center"/>
    </xf>
    <xf numFmtId="164" fontId="3" fillId="9" borderId="39" xfId="1" applyNumberFormat="1" applyFont="1" applyFill="1" applyBorder="1" applyAlignment="1">
      <alignment horizontal="right" vertical="center"/>
    </xf>
    <xf numFmtId="164" fontId="3" fillId="9" borderId="7" xfId="1" applyNumberFormat="1" applyFont="1" applyFill="1" applyBorder="1" applyAlignment="1">
      <alignment horizontal="right" vertical="center"/>
    </xf>
    <xf numFmtId="164" fontId="3" fillId="12" borderId="6" xfId="1" applyNumberFormat="1" applyFont="1" applyFill="1" applyBorder="1" applyAlignment="1">
      <alignment horizontal="right" vertical="center"/>
    </xf>
    <xf numFmtId="164" fontId="3" fillId="12" borderId="7" xfId="1" applyNumberFormat="1" applyFont="1" applyFill="1" applyBorder="1" applyAlignment="1">
      <alignment horizontal="right" vertical="center"/>
    </xf>
    <xf numFmtId="164" fontId="3" fillId="12" borderId="39" xfId="1" applyNumberFormat="1" applyFont="1" applyFill="1" applyBorder="1" applyAlignment="1">
      <alignment horizontal="right" vertical="center"/>
    </xf>
    <xf numFmtId="164" fontId="3" fillId="8" borderId="41" xfId="1" applyNumberFormat="1" applyFont="1" applyFill="1" applyBorder="1" applyAlignment="1">
      <alignment horizontal="right" vertical="center"/>
    </xf>
    <xf numFmtId="164" fontId="3" fillId="8" borderId="40" xfId="1" applyNumberFormat="1" applyFont="1" applyFill="1" applyBorder="1" applyAlignment="1">
      <alignment horizontal="right" vertical="center"/>
    </xf>
    <xf numFmtId="164" fontId="3" fillId="8" borderId="7" xfId="1" applyNumberFormat="1" applyFont="1" applyFill="1" applyBorder="1" applyAlignment="1">
      <alignment horizontal="right" vertical="center"/>
    </xf>
    <xf numFmtId="164" fontId="3" fillId="12" borderId="41" xfId="1" applyNumberFormat="1" applyFont="1" applyFill="1" applyBorder="1" applyAlignment="1">
      <alignment horizontal="right" vertical="center"/>
    </xf>
    <xf numFmtId="164" fontId="3" fillId="12" borderId="42" xfId="1" applyNumberFormat="1" applyFont="1" applyFill="1" applyBorder="1" applyAlignment="1">
      <alignment horizontal="right" vertical="center"/>
    </xf>
    <xf numFmtId="164" fontId="3" fillId="12" borderId="43" xfId="1" applyNumberFormat="1" applyFont="1" applyFill="1" applyBorder="1" applyAlignment="1">
      <alignment horizontal="right" vertical="center"/>
    </xf>
    <xf numFmtId="164" fontId="3" fillId="12" borderId="50" xfId="1" applyNumberFormat="1" applyFont="1" applyFill="1" applyBorder="1" applyAlignment="1">
      <alignment horizontal="right" vertical="center"/>
    </xf>
    <xf numFmtId="164" fontId="3" fillId="12" borderId="35" xfId="2" applyNumberFormat="1" applyFont="1" applyFill="1" applyBorder="1" applyAlignment="1">
      <alignment horizontal="right" vertical="center" wrapText="1"/>
    </xf>
    <xf numFmtId="164" fontId="3" fillId="12" borderId="26" xfId="1" applyNumberFormat="1" applyFont="1" applyFill="1" applyBorder="1" applyAlignment="1">
      <alignment horizontal="right" vertical="center"/>
    </xf>
    <xf numFmtId="164" fontId="3" fillId="9" borderId="25" xfId="1" applyNumberFormat="1" applyFont="1" applyFill="1" applyBorder="1" applyAlignment="1">
      <alignment horizontal="right" vertical="center"/>
    </xf>
    <xf numFmtId="164" fontId="3" fillId="9" borderId="35" xfId="1" applyNumberFormat="1" applyFont="1" applyFill="1" applyBorder="1" applyAlignment="1">
      <alignment horizontal="right" vertical="center"/>
    </xf>
    <xf numFmtId="164" fontId="3" fillId="9" borderId="36" xfId="1" applyNumberFormat="1" applyFont="1" applyFill="1" applyBorder="1" applyAlignment="1">
      <alignment horizontal="right" vertical="center"/>
    </xf>
    <xf numFmtId="164" fontId="3" fillId="12" borderId="25" xfId="1" applyNumberFormat="1" applyFont="1" applyFill="1" applyBorder="1" applyAlignment="1">
      <alignment horizontal="right" vertical="center"/>
    </xf>
    <xf numFmtId="164" fontId="3" fillId="12" borderId="36" xfId="1" applyNumberFormat="1" applyFont="1" applyFill="1" applyBorder="1" applyAlignment="1">
      <alignment horizontal="right" vertical="center"/>
    </xf>
    <xf numFmtId="164" fontId="3" fillId="12" borderId="35" xfId="1" applyNumberFormat="1" applyFont="1" applyFill="1" applyBorder="1" applyAlignment="1">
      <alignment horizontal="right" vertical="center"/>
    </xf>
    <xf numFmtId="164" fontId="3" fillId="8" borderId="51" xfId="1" applyNumberFormat="1" applyFont="1" applyFill="1" applyBorder="1" applyAlignment="1">
      <alignment horizontal="right" vertical="center"/>
    </xf>
    <xf numFmtId="164" fontId="3" fillId="8" borderId="26" xfId="1" applyNumberFormat="1" applyFont="1" applyFill="1" applyBorder="1" applyAlignment="1">
      <alignment horizontal="right" vertical="center"/>
    </xf>
    <xf numFmtId="164" fontId="3" fillId="8" borderId="36" xfId="1" applyNumberFormat="1" applyFont="1" applyFill="1" applyBorder="1" applyAlignment="1">
      <alignment horizontal="right" vertical="center"/>
    </xf>
    <xf numFmtId="164" fontId="3" fillId="12" borderId="51" xfId="1" applyNumberFormat="1" applyFont="1" applyFill="1" applyBorder="1" applyAlignment="1">
      <alignment horizontal="right" vertical="center"/>
    </xf>
    <xf numFmtId="164" fontId="3" fillId="12" borderId="52" xfId="1" applyNumberFormat="1" applyFont="1" applyFill="1" applyBorder="1" applyAlignment="1">
      <alignment horizontal="right" vertical="center"/>
    </xf>
    <xf numFmtId="164" fontId="3" fillId="12" borderId="53" xfId="1" applyNumberFormat="1" applyFont="1" applyFill="1" applyBorder="1" applyAlignment="1">
      <alignment horizontal="right" vertical="center"/>
    </xf>
    <xf numFmtId="164" fontId="2" fillId="0" borderId="39" xfId="2" applyNumberFormat="1" applyFont="1" applyFill="1" applyBorder="1" applyAlignment="1">
      <alignment horizontal="right" vertical="center" wrapText="1"/>
    </xf>
    <xf numFmtId="164" fontId="2" fillId="15" borderId="39" xfId="1" applyNumberFormat="1" applyFont="1" applyFill="1" applyBorder="1" applyAlignment="1">
      <alignment horizontal="right" vertical="center"/>
    </xf>
    <xf numFmtId="164" fontId="2" fillId="15" borderId="33" xfId="1" applyNumberFormat="1" applyFont="1" applyFill="1" applyBorder="1" applyAlignment="1">
      <alignment horizontal="right" vertical="center"/>
    </xf>
    <xf numFmtId="164" fontId="2" fillId="15" borderId="33" xfId="2" applyNumberFormat="1" applyFont="1" applyFill="1" applyBorder="1" applyAlignment="1">
      <alignment horizontal="right" vertical="center" wrapText="1"/>
    </xf>
    <xf numFmtId="164" fontId="2" fillId="15" borderId="44" xfId="1" applyNumberFormat="1" applyFont="1" applyFill="1" applyBorder="1" applyAlignment="1">
      <alignment horizontal="right" vertical="center"/>
    </xf>
    <xf numFmtId="164" fontId="2" fillId="15" borderId="11" xfId="1" applyNumberFormat="1" applyFont="1" applyFill="1" applyBorder="1" applyAlignment="1">
      <alignment horizontal="right" vertical="center"/>
    </xf>
    <xf numFmtId="164" fontId="2" fillId="0" borderId="54" xfId="1" applyNumberFormat="1" applyFont="1" applyBorder="1" applyAlignment="1">
      <alignment horizontal="right" vertical="center"/>
    </xf>
    <xf numFmtId="164" fontId="2" fillId="0" borderId="31" xfId="2" applyNumberFormat="1" applyFont="1" applyFill="1" applyBorder="1" applyAlignment="1">
      <alignment horizontal="right" vertical="center" wrapText="1"/>
    </xf>
    <xf numFmtId="164" fontId="2" fillId="0" borderId="55" xfId="1" applyNumberFormat="1" applyFont="1" applyBorder="1" applyAlignment="1">
      <alignment horizontal="right" vertical="center"/>
    </xf>
    <xf numFmtId="164" fontId="2" fillId="9" borderId="30" xfId="1" applyNumberFormat="1" applyFont="1" applyFill="1" applyBorder="1" applyAlignment="1">
      <alignment horizontal="right" vertical="center"/>
    </xf>
    <xf numFmtId="164" fontId="2" fillId="9" borderId="31" xfId="1" applyNumberFormat="1" applyFont="1" applyFill="1" applyBorder="1" applyAlignment="1">
      <alignment horizontal="right" vertical="center"/>
    </xf>
    <xf numFmtId="164" fontId="2" fillId="9" borderId="32" xfId="1" applyNumberFormat="1" applyFont="1" applyFill="1" applyBorder="1" applyAlignment="1">
      <alignment horizontal="right" vertical="center"/>
    </xf>
    <xf numFmtId="164" fontId="2" fillId="0" borderId="30" xfId="1" applyNumberFormat="1" applyFont="1" applyBorder="1" applyAlignment="1">
      <alignment horizontal="right" vertical="center"/>
    </xf>
    <xf numFmtId="164" fontId="2" fillId="0" borderId="32" xfId="1" applyNumberFormat="1" applyFont="1" applyBorder="1" applyAlignment="1">
      <alignment horizontal="right" vertical="center"/>
    </xf>
    <xf numFmtId="164" fontId="2" fillId="0" borderId="31" xfId="1" applyNumberFormat="1" applyFont="1" applyBorder="1" applyAlignment="1">
      <alignment horizontal="right" vertical="center"/>
    </xf>
    <xf numFmtId="164" fontId="2" fillId="8" borderId="56" xfId="1" applyNumberFormat="1" applyFont="1" applyFill="1" applyBorder="1" applyAlignment="1">
      <alignment horizontal="right" vertical="center"/>
    </xf>
    <xf numFmtId="164" fontId="2" fillId="8" borderId="55" xfId="1" applyNumberFormat="1" applyFont="1" applyFill="1" applyBorder="1" applyAlignment="1">
      <alignment horizontal="right" vertical="center"/>
    </xf>
    <xf numFmtId="164" fontId="2" fillId="8" borderId="32" xfId="1" applyNumberFormat="1" applyFont="1" applyFill="1" applyBorder="1" applyAlignment="1">
      <alignment horizontal="right" vertical="center"/>
    </xf>
    <xf numFmtId="164" fontId="2" fillId="0" borderId="56" xfId="1" applyNumberFormat="1" applyFont="1" applyBorder="1" applyAlignment="1">
      <alignment horizontal="right" vertical="center"/>
    </xf>
    <xf numFmtId="164" fontId="2" fillId="16" borderId="31" xfId="1" applyNumberFormat="1" applyFont="1" applyFill="1" applyBorder="1" applyAlignment="1">
      <alignment horizontal="right" vertical="center"/>
    </xf>
    <xf numFmtId="164" fontId="2" fillId="16" borderId="54" xfId="1" applyNumberFormat="1" applyFont="1" applyFill="1" applyBorder="1" applyAlignment="1">
      <alignment horizontal="right" vertical="center"/>
    </xf>
    <xf numFmtId="164" fontId="2" fillId="16" borderId="55" xfId="1" applyNumberFormat="1" applyFont="1" applyFill="1" applyBorder="1" applyAlignment="1">
      <alignment horizontal="right" vertical="center"/>
    </xf>
    <xf numFmtId="164" fontId="2" fillId="12" borderId="57" xfId="1" applyNumberFormat="1" applyFont="1" applyFill="1" applyBorder="1" applyAlignment="1">
      <alignment horizontal="right" vertical="center"/>
    </xf>
    <xf numFmtId="164" fontId="2" fillId="12" borderId="58" xfId="1" applyNumberFormat="1" applyFont="1" applyFill="1" applyBorder="1" applyAlignment="1">
      <alignment horizontal="right" vertical="center"/>
    </xf>
    <xf numFmtId="164" fontId="2" fillId="0" borderId="54" xfId="1" applyNumberFormat="1" applyFont="1" applyBorder="1" applyAlignment="1">
      <alignment horizontal="right" vertical="center" wrapText="1"/>
    </xf>
    <xf numFmtId="164" fontId="2" fillId="15" borderId="31" xfId="1" applyNumberFormat="1" applyFont="1" applyFill="1" applyBorder="1" applyAlignment="1">
      <alignment horizontal="right" vertical="center"/>
    </xf>
    <xf numFmtId="164" fontId="2" fillId="15" borderId="54" xfId="1" applyNumberFormat="1" applyFont="1" applyFill="1" applyBorder="1" applyAlignment="1">
      <alignment horizontal="right" vertical="center"/>
    </xf>
    <xf numFmtId="164" fontId="2" fillId="15" borderId="55" xfId="1" applyNumberFormat="1" applyFont="1" applyFill="1" applyBorder="1" applyAlignment="1">
      <alignment horizontal="right" vertical="center"/>
    </xf>
    <xf numFmtId="164" fontId="2" fillId="0" borderId="44" xfId="1" applyNumberFormat="1" applyFont="1" applyBorder="1" applyAlignment="1">
      <alignment horizontal="right" vertical="center" wrapText="1"/>
    </xf>
    <xf numFmtId="164" fontId="2" fillId="16" borderId="44" xfId="1" applyNumberFormat="1" applyFont="1" applyFill="1" applyBorder="1" applyAlignment="1">
      <alignment horizontal="right" vertical="center"/>
    </xf>
    <xf numFmtId="164" fontId="2" fillId="16" borderId="33" xfId="1" applyNumberFormat="1" applyFont="1" applyFill="1" applyBorder="1" applyAlignment="1">
      <alignment horizontal="right" vertical="center"/>
    </xf>
    <xf numFmtId="164" fontId="2" fillId="16" borderId="11" xfId="1" applyNumberFormat="1" applyFont="1" applyFill="1" applyBorder="1" applyAlignment="1">
      <alignment horizontal="right" vertical="center"/>
    </xf>
    <xf numFmtId="164" fontId="3" fillId="17" borderId="38" xfId="1" applyNumberFormat="1" applyFont="1" applyFill="1" applyBorder="1" applyAlignment="1">
      <alignment horizontal="right" vertical="center"/>
    </xf>
    <xf numFmtId="164" fontId="3" fillId="17" borderId="39" xfId="2" applyNumberFormat="1" applyFont="1" applyFill="1" applyBorder="1" applyAlignment="1">
      <alignment horizontal="right" vertical="center" wrapText="1"/>
    </xf>
    <xf numFmtId="164" fontId="3" fillId="17" borderId="40" xfId="1" applyNumberFormat="1" applyFont="1" applyFill="1" applyBorder="1" applyAlignment="1">
      <alignment horizontal="right" vertical="center"/>
    </xf>
    <xf numFmtId="164" fontId="3" fillId="17" borderId="6" xfId="1" applyNumberFormat="1" applyFont="1" applyFill="1" applyBorder="1" applyAlignment="1">
      <alignment horizontal="right" vertical="center"/>
    </xf>
    <xf numFmtId="164" fontId="3" fillId="17" borderId="7" xfId="1" applyNumberFormat="1" applyFont="1" applyFill="1" applyBorder="1" applyAlignment="1">
      <alignment horizontal="right" vertical="center"/>
    </xf>
    <xf numFmtId="164" fontId="3" fillId="17" borderId="39" xfId="1" applyNumberFormat="1" applyFont="1" applyFill="1" applyBorder="1" applyAlignment="1">
      <alignment horizontal="right" vertical="center"/>
    </xf>
    <xf numFmtId="164" fontId="3" fillId="17" borderId="41" xfId="1" applyNumberFormat="1" applyFont="1" applyFill="1" applyBorder="1" applyAlignment="1">
      <alignment horizontal="right" vertical="center"/>
    </xf>
    <xf numFmtId="164" fontId="3" fillId="17" borderId="42" xfId="1" applyNumberFormat="1" applyFont="1" applyFill="1" applyBorder="1" applyAlignment="1">
      <alignment horizontal="right" vertical="center"/>
    </xf>
    <xf numFmtId="164" fontId="3" fillId="17" borderId="43" xfId="1" applyNumberFormat="1" applyFont="1" applyFill="1" applyBorder="1" applyAlignment="1">
      <alignment horizontal="right" vertical="center"/>
    </xf>
    <xf numFmtId="164" fontId="3" fillId="17" borderId="50" xfId="1" applyNumberFormat="1" applyFont="1" applyFill="1" applyBorder="1" applyAlignment="1">
      <alignment horizontal="right" vertical="center"/>
    </xf>
    <xf numFmtId="164" fontId="3" fillId="17" borderId="35" xfId="2" applyNumberFormat="1" applyFont="1" applyFill="1" applyBorder="1" applyAlignment="1">
      <alignment horizontal="right" vertical="center" wrapText="1"/>
    </xf>
    <xf numFmtId="164" fontId="3" fillId="17" borderId="26" xfId="1" applyNumberFormat="1" applyFont="1" applyFill="1" applyBorder="1" applyAlignment="1">
      <alignment horizontal="right" vertical="center"/>
    </xf>
    <xf numFmtId="164" fontId="3" fillId="9" borderId="36" xfId="2" applyNumberFormat="1" applyFont="1" applyFill="1" applyBorder="1" applyAlignment="1">
      <alignment horizontal="right" vertical="center" wrapText="1"/>
    </xf>
    <xf numFmtId="164" fontId="3" fillId="17" borderId="25" xfId="1" applyNumberFormat="1" applyFont="1" applyFill="1" applyBorder="1" applyAlignment="1">
      <alignment horizontal="right" vertical="center"/>
    </xf>
    <xf numFmtId="164" fontId="3" fillId="17" borderId="36" xfId="2" applyNumberFormat="1" applyFont="1" applyFill="1" applyBorder="1" applyAlignment="1">
      <alignment horizontal="right" vertical="center" wrapText="1"/>
    </xf>
    <xf numFmtId="164" fontId="3" fillId="17" borderId="25" xfId="2" applyNumberFormat="1" applyFont="1" applyFill="1" applyBorder="1" applyAlignment="1">
      <alignment horizontal="right" vertical="center" wrapText="1"/>
    </xf>
    <xf numFmtId="164" fontId="3" fillId="17" borderId="35" xfId="1" applyNumberFormat="1" applyFont="1" applyFill="1" applyBorder="1" applyAlignment="1">
      <alignment horizontal="right" vertical="center"/>
    </xf>
    <xf numFmtId="164" fontId="3" fillId="17" borderId="50" xfId="2" applyNumberFormat="1" applyFont="1" applyFill="1" applyBorder="1" applyAlignment="1">
      <alignment horizontal="right" vertical="center" wrapText="1"/>
    </xf>
    <xf numFmtId="164" fontId="3" fillId="17" borderId="26" xfId="2" applyNumberFormat="1" applyFont="1" applyFill="1" applyBorder="1" applyAlignment="1">
      <alignment horizontal="right" vertical="center" wrapText="1"/>
    </xf>
    <xf numFmtId="164" fontId="3" fillId="8" borderId="51" xfId="2" applyNumberFormat="1" applyFont="1" applyFill="1" applyBorder="1" applyAlignment="1">
      <alignment horizontal="right" vertical="center" wrapText="1"/>
    </xf>
    <xf numFmtId="164" fontId="3" fillId="8" borderId="26" xfId="2" applyNumberFormat="1" applyFont="1" applyFill="1" applyBorder="1" applyAlignment="1">
      <alignment horizontal="right" vertical="center" wrapText="1"/>
    </xf>
    <xf numFmtId="164" fontId="3" fillId="8" borderId="36" xfId="2" applyNumberFormat="1" applyFont="1" applyFill="1" applyBorder="1" applyAlignment="1">
      <alignment horizontal="right" vertical="center" wrapText="1"/>
    </xf>
    <xf numFmtId="164" fontId="3" fillId="17" borderId="51" xfId="2" applyNumberFormat="1" applyFont="1" applyFill="1" applyBorder="1" applyAlignment="1">
      <alignment horizontal="right" vertical="center" wrapText="1"/>
    </xf>
    <xf numFmtId="164" fontId="3" fillId="17" borderId="52" xfId="2" applyNumberFormat="1" applyFont="1" applyFill="1" applyBorder="1" applyAlignment="1">
      <alignment horizontal="right" vertical="center" wrapText="1"/>
    </xf>
    <xf numFmtId="164" fontId="3" fillId="17" borderId="53" xfId="2" applyNumberFormat="1" applyFont="1" applyFill="1" applyBorder="1" applyAlignment="1">
      <alignment horizontal="right" vertical="center" wrapText="1"/>
    </xf>
    <xf numFmtId="164" fontId="2" fillId="8" borderId="6" xfId="1" applyNumberFormat="1" applyFont="1" applyFill="1" applyBorder="1" applyAlignment="1">
      <alignment horizontal="right" vertical="center"/>
    </xf>
    <xf numFmtId="164" fontId="2" fillId="8" borderId="39" xfId="1" applyNumberFormat="1" applyFont="1" applyFill="1" applyBorder="1" applyAlignment="1">
      <alignment horizontal="right" vertical="center"/>
    </xf>
    <xf numFmtId="164" fontId="2" fillId="18" borderId="39" xfId="1" applyNumberFormat="1" applyFont="1" applyFill="1" applyBorder="1" applyAlignment="1">
      <alignment horizontal="right" vertical="center"/>
    </xf>
    <xf numFmtId="164" fontId="2" fillId="12" borderId="7" xfId="1" applyNumberFormat="1" applyFont="1" applyFill="1" applyBorder="1" applyAlignment="1">
      <alignment horizontal="right" vertical="center"/>
    </xf>
    <xf numFmtId="164" fontId="2" fillId="8" borderId="10" xfId="2" applyNumberFormat="1" applyFont="1" applyFill="1" applyBorder="1" applyAlignment="1">
      <alignment horizontal="right" vertical="center" wrapText="1"/>
    </xf>
    <xf numFmtId="164" fontId="2" fillId="8" borderId="33" xfId="2" applyNumberFormat="1" applyFont="1" applyFill="1" applyBorder="1" applyAlignment="1">
      <alignment horizontal="right" vertical="center" wrapText="1"/>
    </xf>
    <xf numFmtId="164" fontId="2" fillId="12" borderId="34" xfId="2" applyNumberFormat="1" applyFont="1" applyFill="1" applyBorder="1" applyAlignment="1">
      <alignment horizontal="right" vertical="center" wrapText="1"/>
    </xf>
    <xf numFmtId="164" fontId="2" fillId="8" borderId="10" xfId="1" applyNumberFormat="1" applyFont="1" applyFill="1" applyBorder="1" applyAlignment="1">
      <alignment horizontal="right" vertical="center"/>
    </xf>
    <xf numFmtId="164" fontId="2" fillId="8" borderId="33" xfId="1" applyNumberFormat="1" applyFont="1" applyFill="1" applyBorder="1" applyAlignment="1">
      <alignment horizontal="right" vertical="center"/>
    </xf>
    <xf numFmtId="164" fontId="2" fillId="12" borderId="34" xfId="1" applyNumberFormat="1" applyFont="1" applyFill="1" applyBorder="1" applyAlignment="1">
      <alignment horizontal="right" vertical="center"/>
    </xf>
    <xf numFmtId="164" fontId="2" fillId="18" borderId="33" xfId="1" applyNumberFormat="1" applyFont="1" applyFill="1" applyBorder="1" applyAlignment="1">
      <alignment horizontal="right" vertical="center"/>
    </xf>
    <xf numFmtId="164" fontId="2" fillId="19" borderId="33" xfId="1" applyNumberFormat="1" applyFont="1" applyFill="1" applyBorder="1" applyAlignment="1">
      <alignment horizontal="right" vertical="center"/>
    </xf>
    <xf numFmtId="164" fontId="2" fillId="19" borderId="33" xfId="2" applyNumberFormat="1" applyFont="1" applyFill="1" applyBorder="1" applyAlignment="1">
      <alignment horizontal="right" vertical="center" wrapText="1"/>
    </xf>
    <xf numFmtId="164" fontId="2" fillId="19" borderId="44" xfId="1" applyNumberFormat="1" applyFont="1" applyFill="1" applyBorder="1" applyAlignment="1">
      <alignment horizontal="right" vertical="center"/>
    </xf>
    <xf numFmtId="164" fontId="2" fillId="18" borderId="44" xfId="1" applyNumberFormat="1" applyFont="1" applyFill="1" applyBorder="1" applyAlignment="1">
      <alignment horizontal="right" vertical="center"/>
    </xf>
    <xf numFmtId="164" fontId="2" fillId="18" borderId="11" xfId="1" applyNumberFormat="1" applyFont="1" applyFill="1" applyBorder="1" applyAlignment="1">
      <alignment horizontal="right" vertical="center"/>
    </xf>
    <xf numFmtId="164" fontId="2" fillId="8" borderId="30" xfId="1" applyNumberFormat="1" applyFont="1" applyFill="1" applyBorder="1" applyAlignment="1">
      <alignment horizontal="right" vertical="center"/>
    </xf>
    <xf numFmtId="164" fontId="2" fillId="8" borderId="31" xfId="1" applyNumberFormat="1" applyFont="1" applyFill="1" applyBorder="1" applyAlignment="1">
      <alignment horizontal="right" vertical="center"/>
    </xf>
    <xf numFmtId="164" fontId="2" fillId="12" borderId="32" xfId="1" applyNumberFormat="1" applyFont="1" applyFill="1" applyBorder="1" applyAlignment="1">
      <alignment horizontal="right" vertical="center"/>
    </xf>
    <xf numFmtId="164" fontId="2" fillId="18" borderId="54" xfId="1" applyNumberFormat="1" applyFont="1" applyFill="1" applyBorder="1" applyAlignment="1">
      <alignment horizontal="right" vertical="center"/>
    </xf>
    <xf numFmtId="164" fontId="2" fillId="18" borderId="31" xfId="1" applyNumberFormat="1" applyFont="1" applyFill="1" applyBorder="1" applyAlignment="1">
      <alignment horizontal="right" vertical="center"/>
    </xf>
    <xf numFmtId="164" fontId="2" fillId="18" borderId="55" xfId="1" applyNumberFormat="1" applyFont="1" applyFill="1" applyBorder="1" applyAlignment="1">
      <alignment horizontal="right" vertical="center"/>
    </xf>
    <xf numFmtId="164" fontId="2" fillId="19" borderId="11" xfId="1" applyNumberFormat="1" applyFont="1" applyFill="1" applyBorder="1" applyAlignment="1">
      <alignment horizontal="right" vertical="center"/>
    </xf>
    <xf numFmtId="164" fontId="2" fillId="19" borderId="31" xfId="1" applyNumberFormat="1" applyFont="1" applyFill="1" applyBorder="1" applyAlignment="1">
      <alignment horizontal="right" vertical="center"/>
    </xf>
    <xf numFmtId="164" fontId="2" fillId="19" borderId="55" xfId="1" applyNumberFormat="1" applyFont="1" applyFill="1" applyBorder="1" applyAlignment="1">
      <alignment horizontal="right" vertical="center"/>
    </xf>
    <xf numFmtId="164" fontId="3" fillId="16" borderId="38" xfId="1" applyNumberFormat="1" applyFont="1" applyFill="1" applyBorder="1" applyAlignment="1">
      <alignment horizontal="right" vertical="center"/>
    </xf>
    <xf numFmtId="164" fontId="3" fillId="16" borderId="39" xfId="2" applyNumberFormat="1" applyFont="1" applyFill="1" applyBorder="1" applyAlignment="1">
      <alignment horizontal="right" vertical="center" wrapText="1"/>
    </xf>
    <xf numFmtId="164" fontId="3" fillId="16" borderId="40" xfId="1" applyNumberFormat="1" applyFont="1" applyFill="1" applyBorder="1" applyAlignment="1">
      <alignment horizontal="right" vertical="center"/>
    </xf>
    <xf numFmtId="164" fontId="3" fillId="16" borderId="6" xfId="1" applyNumberFormat="1" applyFont="1" applyFill="1" applyBorder="1" applyAlignment="1">
      <alignment horizontal="right" vertical="center"/>
    </xf>
    <xf numFmtId="164" fontId="3" fillId="16" borderId="7" xfId="1" applyNumberFormat="1" applyFont="1" applyFill="1" applyBorder="1" applyAlignment="1">
      <alignment horizontal="right" vertical="center"/>
    </xf>
    <xf numFmtId="164" fontId="3" fillId="16" borderId="39" xfId="1" applyNumberFormat="1" applyFont="1" applyFill="1" applyBorder="1" applyAlignment="1">
      <alignment horizontal="right" vertical="center"/>
    </xf>
    <xf numFmtId="164" fontId="3" fillId="8" borderId="6" xfId="1" applyNumberFormat="1" applyFont="1" applyFill="1" applyBorder="1" applyAlignment="1">
      <alignment horizontal="right" vertical="center"/>
    </xf>
    <xf numFmtId="164" fontId="3" fillId="8" borderId="39" xfId="1" applyNumberFormat="1" applyFont="1" applyFill="1" applyBorder="1" applyAlignment="1">
      <alignment horizontal="right" vertical="center"/>
    </xf>
    <xf numFmtId="164" fontId="3" fillId="16" borderId="41" xfId="1" applyNumberFormat="1" applyFont="1" applyFill="1" applyBorder="1" applyAlignment="1">
      <alignment horizontal="right" vertical="center"/>
    </xf>
    <xf numFmtId="164" fontId="3" fillId="16" borderId="42" xfId="1" applyNumberFormat="1" applyFont="1" applyFill="1" applyBorder="1" applyAlignment="1">
      <alignment horizontal="right" vertical="center"/>
    </xf>
    <xf numFmtId="164" fontId="3" fillId="16" borderId="50" xfId="1" applyNumberFormat="1" applyFont="1" applyFill="1" applyBorder="1" applyAlignment="1">
      <alignment horizontal="right" vertical="center"/>
    </xf>
    <xf numFmtId="164" fontId="3" fillId="16" borderId="35" xfId="2" applyNumberFormat="1" applyFont="1" applyFill="1" applyBorder="1" applyAlignment="1">
      <alignment horizontal="right" vertical="center" wrapText="1"/>
    </xf>
    <xf numFmtId="164" fontId="3" fillId="16" borderId="26" xfId="1" applyNumberFormat="1" applyFont="1" applyFill="1" applyBorder="1" applyAlignment="1">
      <alignment horizontal="right" vertical="center"/>
    </xf>
    <xf numFmtId="164" fontId="3" fillId="16" borderId="25" xfId="1" applyNumberFormat="1" applyFont="1" applyFill="1" applyBorder="1" applyAlignment="1">
      <alignment horizontal="right" vertical="center"/>
    </xf>
    <xf numFmtId="164" fontId="3" fillId="16" borderId="36" xfId="2" applyNumberFormat="1" applyFont="1" applyFill="1" applyBorder="1" applyAlignment="1">
      <alignment horizontal="right" vertical="center" wrapText="1"/>
    </xf>
    <xf numFmtId="164" fontId="3" fillId="16" borderId="25" xfId="2" applyNumberFormat="1" applyFont="1" applyFill="1" applyBorder="1" applyAlignment="1">
      <alignment horizontal="right" vertical="center" wrapText="1"/>
    </xf>
    <xf numFmtId="164" fontId="3" fillId="16" borderId="35" xfId="1" applyNumberFormat="1" applyFont="1" applyFill="1" applyBorder="1" applyAlignment="1">
      <alignment horizontal="right" vertical="center"/>
    </xf>
    <xf numFmtId="164" fontId="3" fillId="16" borderId="50" xfId="2" applyNumberFormat="1" applyFont="1" applyFill="1" applyBorder="1" applyAlignment="1">
      <alignment horizontal="right" vertical="center" wrapText="1"/>
    </xf>
    <xf numFmtId="164" fontId="3" fillId="16" borderId="26" xfId="2" applyNumberFormat="1" applyFont="1" applyFill="1" applyBorder="1" applyAlignment="1">
      <alignment horizontal="right" vertical="center" wrapText="1"/>
    </xf>
    <xf numFmtId="164" fontId="3" fillId="8" borderId="25" xfId="2" applyNumberFormat="1" applyFont="1" applyFill="1" applyBorder="1" applyAlignment="1">
      <alignment horizontal="right" vertical="center" wrapText="1"/>
    </xf>
    <xf numFmtId="164" fontId="3" fillId="8" borderId="35" xfId="2" applyNumberFormat="1" applyFont="1" applyFill="1" applyBorder="1" applyAlignment="1">
      <alignment horizontal="right" vertical="center" wrapText="1"/>
    </xf>
    <xf numFmtId="164" fontId="3" fillId="16" borderId="51" xfId="2" applyNumberFormat="1" applyFont="1" applyFill="1" applyBorder="1" applyAlignment="1">
      <alignment horizontal="right" vertical="center" wrapText="1"/>
    </xf>
    <xf numFmtId="164" fontId="3" fillId="16" borderId="52" xfId="2" applyNumberFormat="1" applyFont="1" applyFill="1" applyBorder="1" applyAlignment="1">
      <alignment horizontal="right" vertical="center" wrapText="1"/>
    </xf>
    <xf numFmtId="164" fontId="2" fillId="5" borderId="11" xfId="1" applyNumberFormat="1" applyFont="1" applyFill="1" applyBorder="1" applyAlignment="1">
      <alignment horizontal="right" vertical="center"/>
    </xf>
    <xf numFmtId="164" fontId="2" fillId="5" borderId="10" xfId="1" applyNumberFormat="1" applyFont="1" applyFill="1" applyBorder="1" applyAlignment="1">
      <alignment horizontal="right" vertical="center"/>
    </xf>
    <xf numFmtId="164" fontId="2" fillId="5" borderId="34" xfId="1" applyNumberFormat="1" applyFont="1" applyFill="1" applyBorder="1" applyAlignment="1">
      <alignment horizontal="right" vertical="center"/>
    </xf>
    <xf numFmtId="164" fontId="2" fillId="7" borderId="10" xfId="1" applyNumberFormat="1" applyFont="1" applyFill="1" applyBorder="1" applyAlignment="1">
      <alignment horizontal="right" vertical="center"/>
    </xf>
    <xf numFmtId="164" fontId="2" fillId="7" borderId="34" xfId="1" applyNumberFormat="1" applyFont="1" applyFill="1" applyBorder="1" applyAlignment="1">
      <alignment horizontal="right" vertical="center"/>
    </xf>
    <xf numFmtId="164" fontId="2" fillId="7" borderId="33" xfId="1" applyNumberFormat="1" applyFont="1" applyFill="1" applyBorder="1" applyAlignment="1">
      <alignment horizontal="right" vertical="center"/>
    </xf>
    <xf numFmtId="164" fontId="2" fillId="7" borderId="44" xfId="1" applyNumberFormat="1" applyFont="1" applyFill="1" applyBorder="1" applyAlignment="1">
      <alignment horizontal="right" vertical="center"/>
    </xf>
    <xf numFmtId="164" fontId="2" fillId="5" borderId="44" xfId="1" applyNumberFormat="1" applyFont="1" applyFill="1" applyBorder="1" applyAlignment="1">
      <alignment horizontal="right" vertical="center"/>
    </xf>
    <xf numFmtId="164" fontId="2" fillId="5" borderId="33" xfId="1" applyNumberFormat="1" applyFont="1" applyFill="1" applyBorder="1" applyAlignment="1">
      <alignment horizontal="right" vertical="center"/>
    </xf>
    <xf numFmtId="164" fontId="2" fillId="7" borderId="11" xfId="1" applyNumberFormat="1" applyFont="1" applyFill="1" applyBorder="1" applyAlignment="1">
      <alignment horizontal="right" vertical="center"/>
    </xf>
    <xf numFmtId="164" fontId="2" fillId="7" borderId="45" xfId="1" applyNumberFormat="1" applyFont="1" applyFill="1" applyBorder="1" applyAlignment="1">
      <alignment horizontal="right" vertical="center"/>
    </xf>
    <xf numFmtId="170" fontId="3" fillId="2" borderId="15" xfId="1" applyNumberFormat="1" applyFont="1" applyFill="1" applyBorder="1" applyAlignment="1">
      <alignment horizontal="justify" vertical="center" wrapText="1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19" xfId="2" applyNumberFormat="1" applyFont="1" applyFill="1" applyBorder="1" applyAlignment="1">
      <alignment horizontal="right" vertical="center" wrapText="1"/>
    </xf>
    <xf numFmtId="164" fontId="3" fillId="2" borderId="20" xfId="1" applyNumberFormat="1" applyFont="1" applyFill="1" applyBorder="1" applyAlignment="1">
      <alignment horizontal="right" vertical="center"/>
    </xf>
    <xf numFmtId="164" fontId="3" fillId="9" borderId="18" xfId="1" applyNumberFormat="1" applyFont="1" applyFill="1" applyBorder="1" applyAlignment="1">
      <alignment horizontal="right" vertical="center"/>
    </xf>
    <xf numFmtId="164" fontId="3" fillId="9" borderId="19" xfId="1" applyNumberFormat="1" applyFont="1" applyFill="1" applyBorder="1" applyAlignment="1">
      <alignment horizontal="right" vertical="center"/>
    </xf>
    <xf numFmtId="164" fontId="3" fillId="9" borderId="15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164" fontId="3" fillId="2" borderId="15" xfId="1" applyNumberFormat="1" applyFont="1" applyFill="1" applyBorder="1" applyAlignment="1">
      <alignment horizontal="right" vertical="center"/>
    </xf>
    <xf numFmtId="164" fontId="3" fillId="2" borderId="19" xfId="1" applyNumberFormat="1" applyFont="1" applyFill="1" applyBorder="1" applyAlignment="1">
      <alignment horizontal="right" vertical="center"/>
    </xf>
    <xf numFmtId="164" fontId="3" fillId="8" borderId="18" xfId="1" applyNumberFormat="1" applyFont="1" applyFill="1" applyBorder="1" applyAlignment="1">
      <alignment horizontal="right" vertical="center"/>
    </xf>
    <xf numFmtId="164" fontId="3" fillId="8" borderId="19" xfId="1" applyNumberFormat="1" applyFont="1" applyFill="1" applyBorder="1" applyAlignment="1">
      <alignment horizontal="right" vertical="center"/>
    </xf>
    <xf numFmtId="164" fontId="3" fillId="8" borderId="15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10" fontId="2" fillId="10" borderId="6" xfId="1" applyNumberFormat="1" applyFont="1" applyFill="1" applyBorder="1" applyAlignment="1">
      <alignment horizontal="right" vertical="center" wrapText="1"/>
    </xf>
    <xf numFmtId="164" fontId="2" fillId="10" borderId="38" xfId="1" applyNumberFormat="1" applyFont="1" applyFill="1" applyBorder="1" applyAlignment="1">
      <alignment horizontal="right" vertical="center"/>
    </xf>
    <xf numFmtId="164" fontId="2" fillId="10" borderId="39" xfId="1" applyNumberFormat="1" applyFont="1" applyFill="1" applyBorder="1" applyAlignment="1">
      <alignment horizontal="right" vertical="center"/>
    </xf>
    <xf numFmtId="164" fontId="2" fillId="10" borderId="40" xfId="1" applyNumberFormat="1" applyFont="1" applyFill="1" applyBorder="1" applyAlignment="1">
      <alignment horizontal="right" vertical="center"/>
    </xf>
    <xf numFmtId="164" fontId="2" fillId="10" borderId="6" xfId="1" applyNumberFormat="1" applyFont="1" applyFill="1" applyBorder="1" applyAlignment="1">
      <alignment horizontal="right" vertical="center"/>
    </xf>
    <xf numFmtId="164" fontId="2" fillId="10" borderId="7" xfId="1" applyNumberFormat="1" applyFont="1" applyFill="1" applyBorder="1" applyAlignment="1">
      <alignment horizontal="right" vertical="center"/>
    </xf>
    <xf numFmtId="164" fontId="2" fillId="10" borderId="41" xfId="1" applyNumberFormat="1" applyFont="1" applyFill="1" applyBorder="1" applyAlignment="1">
      <alignment horizontal="right" vertical="center"/>
    </xf>
    <xf numFmtId="10" fontId="2" fillId="10" borderId="10" xfId="1" applyNumberFormat="1" applyFont="1" applyFill="1" applyBorder="1" applyAlignment="1">
      <alignment horizontal="right" vertical="center" wrapText="1"/>
    </xf>
    <xf numFmtId="164" fontId="2" fillId="10" borderId="44" xfId="1" applyNumberFormat="1" applyFont="1" applyFill="1" applyBorder="1" applyAlignment="1">
      <alignment horizontal="right" vertical="center"/>
    </xf>
    <xf numFmtId="164" fontId="2" fillId="10" borderId="33" xfId="1" applyNumberFormat="1" applyFont="1" applyFill="1" applyBorder="1" applyAlignment="1">
      <alignment horizontal="right" vertical="center"/>
    </xf>
    <xf numFmtId="164" fontId="2" fillId="10" borderId="11" xfId="1" applyNumberFormat="1" applyFont="1" applyFill="1" applyBorder="1" applyAlignment="1">
      <alignment horizontal="right" vertical="center"/>
    </xf>
    <xf numFmtId="164" fontId="2" fillId="10" borderId="10" xfId="1" applyNumberFormat="1" applyFont="1" applyFill="1" applyBorder="1" applyAlignment="1">
      <alignment horizontal="right" vertical="center"/>
    </xf>
    <xf numFmtId="164" fontId="2" fillId="10" borderId="34" xfId="1" applyNumberFormat="1" applyFont="1" applyFill="1" applyBorder="1" applyAlignment="1">
      <alignment horizontal="right" vertical="center"/>
    </xf>
    <xf numFmtId="164" fontId="2" fillId="10" borderId="45" xfId="1" applyNumberFormat="1" applyFont="1" applyFill="1" applyBorder="1" applyAlignment="1">
      <alignment horizontal="right" vertical="center"/>
    </xf>
    <xf numFmtId="10" fontId="2" fillId="10" borderId="25" xfId="1" applyNumberFormat="1" applyFont="1" applyFill="1" applyBorder="1" applyAlignment="1">
      <alignment horizontal="right" vertical="center" wrapText="1"/>
    </xf>
    <xf numFmtId="170" fontId="2" fillId="10" borderId="36" xfId="1" applyNumberFormat="1" applyFont="1" applyFill="1" applyBorder="1" applyAlignment="1">
      <alignment horizontal="justify" vertical="center" wrapText="1"/>
    </xf>
    <xf numFmtId="164" fontId="2" fillId="10" borderId="50" xfId="1" applyNumberFormat="1" applyFont="1" applyFill="1" applyBorder="1" applyAlignment="1">
      <alignment horizontal="right" vertical="center"/>
    </xf>
    <xf numFmtId="164" fontId="2" fillId="10" borderId="35" xfId="1" applyNumberFormat="1" applyFont="1" applyFill="1" applyBorder="1" applyAlignment="1">
      <alignment horizontal="right" vertical="center"/>
    </xf>
    <xf numFmtId="164" fontId="2" fillId="10" borderId="26" xfId="1" applyNumberFormat="1" applyFont="1" applyFill="1" applyBorder="1" applyAlignment="1">
      <alignment horizontal="right" vertical="center"/>
    </xf>
    <xf numFmtId="164" fontId="2" fillId="9" borderId="25" xfId="1" applyNumberFormat="1" applyFont="1" applyFill="1" applyBorder="1" applyAlignment="1">
      <alignment horizontal="right" vertical="center"/>
    </xf>
    <xf numFmtId="164" fontId="2" fillId="9" borderId="35" xfId="1" applyNumberFormat="1" applyFont="1" applyFill="1" applyBorder="1" applyAlignment="1">
      <alignment horizontal="right" vertical="center"/>
    </xf>
    <xf numFmtId="164" fontId="2" fillId="9" borderId="36" xfId="1" applyNumberFormat="1" applyFont="1" applyFill="1" applyBorder="1" applyAlignment="1">
      <alignment horizontal="right" vertical="center"/>
    </xf>
    <xf numFmtId="164" fontId="2" fillId="10" borderId="25" xfId="1" applyNumberFormat="1" applyFont="1" applyFill="1" applyBorder="1" applyAlignment="1">
      <alignment horizontal="right" vertical="center"/>
    </xf>
    <xf numFmtId="164" fontId="2" fillId="10" borderId="36" xfId="1" applyNumberFormat="1" applyFont="1" applyFill="1" applyBorder="1" applyAlignment="1">
      <alignment horizontal="right" vertical="center"/>
    </xf>
    <xf numFmtId="164" fontId="2" fillId="8" borderId="25" xfId="1" applyNumberFormat="1" applyFont="1" applyFill="1" applyBorder="1" applyAlignment="1">
      <alignment horizontal="right" vertical="center"/>
    </xf>
    <xf numFmtId="164" fontId="2" fillId="8" borderId="35" xfId="1" applyNumberFormat="1" applyFont="1" applyFill="1" applyBorder="1" applyAlignment="1">
      <alignment horizontal="right" vertical="center"/>
    </xf>
    <xf numFmtId="164" fontId="2" fillId="8" borderId="36" xfId="1" applyNumberFormat="1" applyFont="1" applyFill="1" applyBorder="1" applyAlignment="1">
      <alignment horizontal="right" vertical="center"/>
    </xf>
    <xf numFmtId="164" fontId="2" fillId="10" borderId="51" xfId="1" applyNumberFormat="1" applyFont="1" applyFill="1" applyBorder="1" applyAlignment="1">
      <alignment horizontal="right" vertical="center"/>
    </xf>
    <xf numFmtId="10" fontId="3" fillId="2" borderId="27" xfId="1" applyNumberFormat="1" applyFont="1" applyFill="1" applyBorder="1" applyAlignment="1">
      <alignment horizontal="right" vertical="center" wrapText="1"/>
    </xf>
    <xf numFmtId="170" fontId="3" fillId="2" borderId="29" xfId="1" applyNumberFormat="1" applyFont="1" applyFill="1" applyBorder="1" applyAlignment="1">
      <alignment horizontal="justify" vertical="center" wrapText="1"/>
    </xf>
    <xf numFmtId="164" fontId="3" fillId="2" borderId="23" xfId="1" applyNumberFormat="1" applyFont="1" applyFill="1" applyBorder="1" applyAlignment="1">
      <alignment horizontal="right" vertical="center"/>
    </xf>
    <xf numFmtId="164" fontId="3" fillId="2" borderId="28" xfId="2" applyNumberFormat="1" applyFont="1" applyFill="1" applyBorder="1" applyAlignment="1">
      <alignment horizontal="right" vertical="center" wrapText="1"/>
    </xf>
    <xf numFmtId="164" fontId="3" fillId="2" borderId="24" xfId="1" applyNumberFormat="1" applyFont="1" applyFill="1" applyBorder="1" applyAlignment="1">
      <alignment horizontal="right" vertical="center"/>
    </xf>
    <xf numFmtId="164" fontId="3" fillId="9" borderId="27" xfId="1" applyNumberFormat="1" applyFont="1" applyFill="1" applyBorder="1" applyAlignment="1">
      <alignment horizontal="right" vertical="center"/>
    </xf>
    <xf numFmtId="164" fontId="3" fillId="9" borderId="28" xfId="1" applyNumberFormat="1" applyFont="1" applyFill="1" applyBorder="1" applyAlignment="1">
      <alignment horizontal="right" vertical="center"/>
    </xf>
    <xf numFmtId="164" fontId="3" fillId="9" borderId="29" xfId="1" applyNumberFormat="1" applyFont="1" applyFill="1" applyBorder="1" applyAlignment="1">
      <alignment horizontal="right" vertical="center"/>
    </xf>
    <xf numFmtId="164" fontId="3" fillId="2" borderId="27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8" borderId="27" xfId="1" applyNumberFormat="1" applyFont="1" applyFill="1" applyBorder="1" applyAlignment="1">
      <alignment horizontal="right" vertical="center"/>
    </xf>
    <xf numFmtId="164" fontId="3" fillId="8" borderId="28" xfId="1" applyNumberFormat="1" applyFont="1" applyFill="1" applyBorder="1" applyAlignment="1">
      <alignment horizontal="right" vertical="center"/>
    </xf>
    <xf numFmtId="164" fontId="3" fillId="8" borderId="29" xfId="1" applyNumberFormat="1" applyFont="1" applyFill="1" applyBorder="1" applyAlignment="1">
      <alignment horizontal="right" vertical="center"/>
    </xf>
    <xf numFmtId="164" fontId="3" fillId="2" borderId="21" xfId="1" applyNumberFormat="1" applyFont="1" applyFill="1" applyBorder="1" applyAlignment="1">
      <alignment horizontal="right" vertical="center"/>
    </xf>
    <xf numFmtId="10" fontId="3" fillId="2" borderId="48" xfId="1" applyNumberFormat="1" applyFont="1" applyFill="1" applyBorder="1" applyAlignment="1">
      <alignment horizontal="right" vertical="center"/>
    </xf>
    <xf numFmtId="170" fontId="3" fillId="2" borderId="49" xfId="1" applyNumberFormat="1" applyFont="1" applyFill="1" applyBorder="1" applyAlignment="1">
      <alignment horizontal="justify" vertical="center" wrapText="1"/>
    </xf>
    <xf numFmtId="164" fontId="3" fillId="2" borderId="12" xfId="1" applyNumberFormat="1" applyFont="1" applyFill="1" applyBorder="1" applyAlignment="1">
      <alignment horizontal="right" vertical="center"/>
    </xf>
    <xf numFmtId="164" fontId="3" fillId="2" borderId="59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9" borderId="48" xfId="1" applyNumberFormat="1" applyFont="1" applyFill="1" applyBorder="1" applyAlignment="1">
      <alignment horizontal="right" vertical="center"/>
    </xf>
    <xf numFmtId="164" fontId="3" fillId="9" borderId="59" xfId="1" applyNumberFormat="1" applyFont="1" applyFill="1" applyBorder="1" applyAlignment="1">
      <alignment horizontal="right" vertical="center"/>
    </xf>
    <xf numFmtId="164" fontId="3" fillId="9" borderId="49" xfId="1" applyNumberFormat="1" applyFont="1" applyFill="1" applyBorder="1" applyAlignment="1">
      <alignment horizontal="right" vertical="center"/>
    </xf>
    <xf numFmtId="164" fontId="3" fillId="2" borderId="48" xfId="1" applyNumberFormat="1" applyFont="1" applyFill="1" applyBorder="1" applyAlignment="1">
      <alignment horizontal="right" vertical="center"/>
    </xf>
    <xf numFmtId="164" fontId="3" fillId="2" borderId="49" xfId="1" applyNumberFormat="1" applyFont="1" applyFill="1" applyBorder="1" applyAlignment="1">
      <alignment horizontal="right" vertical="center"/>
    </xf>
    <xf numFmtId="164" fontId="3" fillId="8" borderId="48" xfId="1" applyNumberFormat="1" applyFont="1" applyFill="1" applyBorder="1" applyAlignment="1">
      <alignment horizontal="right" vertical="center"/>
    </xf>
    <xf numFmtId="164" fontId="3" fillId="8" borderId="59" xfId="1" applyNumberFormat="1" applyFont="1" applyFill="1" applyBorder="1" applyAlignment="1">
      <alignment horizontal="right" vertical="center"/>
    </xf>
    <xf numFmtId="164" fontId="3" fillId="8" borderId="49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2" fillId="10" borderId="18" xfId="1" applyNumberFormat="1" applyFont="1" applyFill="1" applyBorder="1" applyAlignment="1">
      <alignment horizontal="right" vertical="center"/>
    </xf>
    <xf numFmtId="170" fontId="2" fillId="10" borderId="15" xfId="1" applyNumberFormat="1" applyFont="1" applyFill="1" applyBorder="1" applyAlignment="1">
      <alignment horizontal="justify" vertical="center" wrapText="1"/>
    </xf>
    <xf numFmtId="164" fontId="2" fillId="10" borderId="14" xfId="1" applyNumberFormat="1" applyFont="1" applyFill="1" applyBorder="1" applyAlignment="1">
      <alignment horizontal="right" vertical="center"/>
    </xf>
    <xf numFmtId="164" fontId="2" fillId="10" borderId="19" xfId="1" applyNumberFormat="1" applyFont="1" applyFill="1" applyBorder="1" applyAlignment="1">
      <alignment horizontal="right" vertical="center"/>
    </xf>
    <xf numFmtId="164" fontId="2" fillId="10" borderId="20" xfId="1" applyNumberFormat="1" applyFont="1" applyFill="1" applyBorder="1" applyAlignment="1">
      <alignment horizontal="right" vertical="center"/>
    </xf>
    <xf numFmtId="164" fontId="2" fillId="9" borderId="18" xfId="1" applyNumberFormat="1" applyFont="1" applyFill="1" applyBorder="1" applyAlignment="1">
      <alignment horizontal="right" vertical="center"/>
    </xf>
    <xf numFmtId="164" fontId="2" fillId="9" borderId="19" xfId="1" applyNumberFormat="1" applyFont="1" applyFill="1" applyBorder="1" applyAlignment="1">
      <alignment horizontal="right" vertical="center"/>
    </xf>
    <xf numFmtId="164" fontId="2" fillId="9" borderId="15" xfId="1" applyNumberFormat="1" applyFont="1" applyFill="1" applyBorder="1" applyAlignment="1">
      <alignment horizontal="right" vertical="center"/>
    </xf>
    <xf numFmtId="164" fontId="2" fillId="10" borderId="18" xfId="1" applyNumberFormat="1" applyFont="1" applyFill="1" applyBorder="1" applyAlignment="1">
      <alignment horizontal="right" vertical="center"/>
    </xf>
    <xf numFmtId="164" fontId="2" fillId="10" borderId="15" xfId="1" applyNumberFormat="1" applyFont="1" applyFill="1" applyBorder="1" applyAlignment="1">
      <alignment horizontal="right" vertical="center"/>
    </xf>
    <xf numFmtId="164" fontId="2" fillId="8" borderId="18" xfId="1" applyNumberFormat="1" applyFont="1" applyFill="1" applyBorder="1" applyAlignment="1">
      <alignment horizontal="right" vertical="center"/>
    </xf>
    <xf numFmtId="164" fontId="2" fillId="8" borderId="19" xfId="1" applyNumberFormat="1" applyFont="1" applyFill="1" applyBorder="1" applyAlignment="1">
      <alignment horizontal="right" vertical="center"/>
    </xf>
    <xf numFmtId="164" fontId="2" fillId="8" borderId="15" xfId="1" applyNumberFormat="1" applyFont="1" applyFill="1" applyBorder="1" applyAlignment="1">
      <alignment horizontal="right" vertical="center"/>
    </xf>
    <xf numFmtId="164" fontId="2" fillId="10" borderId="8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horizontal="right" vertical="center"/>
    </xf>
    <xf numFmtId="166" fontId="2" fillId="10" borderId="48" xfId="1" applyNumberFormat="1" applyFont="1" applyFill="1" applyBorder="1" applyAlignment="1">
      <alignment horizontal="right" vertical="center"/>
    </xf>
    <xf numFmtId="170" fontId="2" fillId="10" borderId="49" xfId="1" applyNumberFormat="1" applyFont="1" applyFill="1" applyBorder="1" applyAlignment="1">
      <alignment horizontal="justify" vertical="center" wrapText="1"/>
    </xf>
    <xf numFmtId="164" fontId="2" fillId="10" borderId="12" xfId="1" applyNumberFormat="1" applyFont="1" applyFill="1" applyBorder="1" applyAlignment="1">
      <alignment horizontal="right" vertical="center"/>
    </xf>
    <xf numFmtId="164" fontId="2" fillId="10" borderId="59" xfId="1" applyNumberFormat="1" applyFont="1" applyFill="1" applyBorder="1" applyAlignment="1">
      <alignment horizontal="right" vertical="center"/>
    </xf>
    <xf numFmtId="164" fontId="2" fillId="10" borderId="13" xfId="1" applyNumberFormat="1" applyFont="1" applyFill="1" applyBorder="1" applyAlignment="1">
      <alignment horizontal="right" vertical="center"/>
    </xf>
    <xf numFmtId="164" fontId="2" fillId="9" borderId="48" xfId="1" applyNumberFormat="1" applyFont="1" applyFill="1" applyBorder="1" applyAlignment="1">
      <alignment horizontal="right" vertical="center"/>
    </xf>
    <xf numFmtId="164" fontId="2" fillId="9" borderId="59" xfId="1" applyNumberFormat="1" applyFont="1" applyFill="1" applyBorder="1" applyAlignment="1">
      <alignment horizontal="right" vertical="center"/>
    </xf>
    <xf numFmtId="164" fontId="2" fillId="9" borderId="49" xfId="1" applyNumberFormat="1" applyFont="1" applyFill="1" applyBorder="1" applyAlignment="1">
      <alignment horizontal="right" vertical="center"/>
    </xf>
    <xf numFmtId="164" fontId="2" fillId="10" borderId="48" xfId="1" applyNumberFormat="1" applyFont="1" applyFill="1" applyBorder="1" applyAlignment="1">
      <alignment horizontal="right" vertical="center"/>
    </xf>
    <xf numFmtId="164" fontId="2" fillId="10" borderId="49" xfId="1" applyNumberFormat="1" applyFont="1" applyFill="1" applyBorder="1" applyAlignment="1">
      <alignment horizontal="right" vertical="center"/>
    </xf>
    <xf numFmtId="164" fontId="2" fillId="8" borderId="48" xfId="1" applyNumberFormat="1" applyFont="1" applyFill="1" applyBorder="1" applyAlignment="1">
      <alignment horizontal="right" vertical="center"/>
    </xf>
    <xf numFmtId="164" fontId="2" fillId="8" borderId="59" xfId="1" applyNumberFormat="1" applyFont="1" applyFill="1" applyBorder="1" applyAlignment="1">
      <alignment horizontal="right" vertical="center"/>
    </xf>
    <xf numFmtId="164" fontId="2" fillId="8" borderId="49" xfId="1" applyNumberFormat="1" applyFont="1" applyFill="1" applyBorder="1" applyAlignment="1">
      <alignment horizontal="right" vertical="center"/>
    </xf>
    <xf numFmtId="164" fontId="2" fillId="10" borderId="2" xfId="1" applyNumberFormat="1" applyFont="1" applyFill="1" applyBorder="1" applyAlignment="1">
      <alignment horizontal="right" vertical="center"/>
    </xf>
    <xf numFmtId="166" fontId="3" fillId="2" borderId="9" xfId="1" applyNumberFormat="1" applyFont="1" applyFill="1" applyBorder="1" applyAlignment="1">
      <alignment vertical="center"/>
    </xf>
    <xf numFmtId="3" fontId="9" fillId="2" borderId="18" xfId="1" applyNumberFormat="1" applyFont="1" applyFill="1" applyBorder="1" applyAlignment="1">
      <alignment horizontal="right" vertical="center" wrapText="1"/>
    </xf>
    <xf numFmtId="170" fontId="9" fillId="2" borderId="15" xfId="1" applyNumberFormat="1" applyFont="1" applyFill="1" applyBorder="1" applyAlignment="1">
      <alignment horizontal="justify" vertical="center" wrapText="1"/>
    </xf>
    <xf numFmtId="164" fontId="9" fillId="3" borderId="14" xfId="1" applyNumberFormat="1" applyFont="1" applyFill="1" applyBorder="1" applyAlignment="1">
      <alignment horizontal="right" vertical="center"/>
    </xf>
    <xf numFmtId="164" fontId="9" fillId="3" borderId="19" xfId="1" applyNumberFormat="1" applyFont="1" applyFill="1" applyBorder="1" applyAlignment="1">
      <alignment horizontal="right" vertical="center"/>
    </xf>
    <xf numFmtId="164" fontId="9" fillId="3" borderId="20" xfId="1" applyNumberFormat="1" applyFont="1" applyFill="1" applyBorder="1" applyAlignment="1">
      <alignment horizontal="right" vertical="center"/>
    </xf>
    <xf numFmtId="164" fontId="9" fillId="9" borderId="18" xfId="1" applyNumberFormat="1" applyFont="1" applyFill="1" applyBorder="1" applyAlignment="1">
      <alignment horizontal="right" vertical="center"/>
    </xf>
    <xf numFmtId="164" fontId="9" fillId="9" borderId="19" xfId="1" applyNumberFormat="1" applyFont="1" applyFill="1" applyBorder="1" applyAlignment="1">
      <alignment horizontal="right" vertical="center"/>
    </xf>
    <xf numFmtId="164" fontId="9" fillId="9" borderId="15" xfId="1" applyNumberFormat="1" applyFont="1" applyFill="1" applyBorder="1" applyAlignment="1">
      <alignment horizontal="right" vertical="center"/>
    </xf>
    <xf numFmtId="164" fontId="9" fillId="3" borderId="18" xfId="1" applyNumberFormat="1" applyFont="1" applyFill="1" applyBorder="1" applyAlignment="1">
      <alignment horizontal="right" vertical="center"/>
    </xf>
    <xf numFmtId="164" fontId="9" fillId="3" borderId="15" xfId="1" applyNumberFormat="1" applyFont="1" applyFill="1" applyBorder="1" applyAlignment="1">
      <alignment horizontal="right" vertical="center"/>
    </xf>
    <xf numFmtId="164" fontId="9" fillId="4" borderId="18" xfId="1" applyNumberFormat="1" applyFont="1" applyFill="1" applyBorder="1" applyAlignment="1">
      <alignment horizontal="right" vertical="center"/>
    </xf>
    <xf numFmtId="164" fontId="9" fillId="4" borderId="19" xfId="1" applyNumberFormat="1" applyFont="1" applyFill="1" applyBorder="1" applyAlignment="1">
      <alignment horizontal="right" vertical="center"/>
    </xf>
    <xf numFmtId="164" fontId="9" fillId="4" borderId="15" xfId="1" applyNumberFormat="1" applyFont="1" applyFill="1" applyBorder="1" applyAlignment="1">
      <alignment horizontal="right" vertical="center"/>
    </xf>
    <xf numFmtId="164" fontId="9" fillId="5" borderId="18" xfId="1" applyNumberFormat="1" applyFont="1" applyFill="1" applyBorder="1" applyAlignment="1">
      <alignment horizontal="right" vertical="center"/>
    </xf>
    <xf numFmtId="164" fontId="9" fillId="5" borderId="19" xfId="1" applyNumberFormat="1" applyFont="1" applyFill="1" applyBorder="1" applyAlignment="1">
      <alignment horizontal="right" vertical="center"/>
    </xf>
    <xf numFmtId="164" fontId="9" fillId="5" borderId="15" xfId="1" applyNumberFormat="1" applyFont="1" applyFill="1" applyBorder="1" applyAlignment="1">
      <alignment horizontal="right" vertical="center"/>
    </xf>
    <xf numFmtId="164" fontId="19" fillId="6" borderId="18" xfId="1" applyNumberFormat="1" applyFont="1" applyFill="1" applyBorder="1" applyAlignment="1">
      <alignment horizontal="right" vertical="center"/>
    </xf>
    <xf numFmtId="164" fontId="19" fillId="6" borderId="19" xfId="1" applyNumberFormat="1" applyFont="1" applyFill="1" applyBorder="1" applyAlignment="1">
      <alignment horizontal="right" vertical="center"/>
    </xf>
    <xf numFmtId="164" fontId="19" fillId="6" borderId="15" xfId="1" applyNumberFormat="1" applyFont="1" applyFill="1" applyBorder="1" applyAlignment="1">
      <alignment horizontal="right" vertical="center"/>
    </xf>
    <xf numFmtId="164" fontId="19" fillId="7" borderId="14" xfId="1" applyNumberFormat="1" applyFont="1" applyFill="1" applyBorder="1" applyAlignment="1">
      <alignment horizontal="right" vertical="center"/>
    </xf>
    <xf numFmtId="164" fontId="19" fillId="7" borderId="19" xfId="1" applyNumberFormat="1" applyFont="1" applyFill="1" applyBorder="1" applyAlignment="1">
      <alignment horizontal="right" vertical="center"/>
    </xf>
    <xf numFmtId="164" fontId="19" fillId="7" borderId="20" xfId="1" applyNumberFormat="1" applyFont="1" applyFill="1" applyBorder="1" applyAlignment="1">
      <alignment horizontal="right" vertical="center"/>
    </xf>
    <xf numFmtId="164" fontId="9" fillId="8" borderId="18" xfId="1" applyNumberFormat="1" applyFont="1" applyFill="1" applyBorder="1" applyAlignment="1">
      <alignment horizontal="right" vertical="center"/>
    </xf>
    <xf numFmtId="164" fontId="9" fillId="8" borderId="19" xfId="1" applyNumberFormat="1" applyFont="1" applyFill="1" applyBorder="1" applyAlignment="1">
      <alignment horizontal="right" vertical="center"/>
    </xf>
    <xf numFmtId="164" fontId="9" fillId="8" borderId="15" xfId="1" applyNumberFormat="1" applyFont="1" applyFill="1" applyBorder="1" applyAlignment="1">
      <alignment horizontal="right" vertical="center"/>
    </xf>
    <xf numFmtId="164" fontId="9" fillId="2" borderId="8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164" fontId="9" fillId="2" borderId="14" xfId="1" applyNumberFormat="1" applyFont="1" applyFill="1" applyBorder="1" applyAlignment="1">
      <alignment horizontal="right" vertical="center"/>
    </xf>
    <xf numFmtId="164" fontId="9" fillId="2" borderId="20" xfId="1" applyNumberFormat="1" applyFont="1" applyFill="1" applyBorder="1" applyAlignment="1">
      <alignment horizontal="right" vertical="center"/>
    </xf>
    <xf numFmtId="166" fontId="9" fillId="2" borderId="5" xfId="1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166" fontId="9" fillId="2" borderId="18" xfId="1" applyNumberFormat="1" applyFont="1" applyFill="1" applyBorder="1" applyAlignment="1">
      <alignment horizontal="right" vertical="center"/>
    </xf>
    <xf numFmtId="166" fontId="9" fillId="2" borderId="15" xfId="1" applyNumberFormat="1" applyFont="1" applyFill="1" applyBorder="1" applyAlignment="1">
      <alignment horizontal="justify" vertical="center" wrapText="1"/>
    </xf>
    <xf numFmtId="10" fontId="9" fillId="3" borderId="14" xfId="1" applyNumberFormat="1" applyFont="1" applyFill="1" applyBorder="1" applyAlignment="1">
      <alignment horizontal="right" vertical="center"/>
    </xf>
    <xf numFmtId="10" fontId="9" fillId="3" borderId="19" xfId="2" applyNumberFormat="1" applyFont="1" applyFill="1" applyBorder="1" applyAlignment="1">
      <alignment horizontal="right" vertical="center" wrapText="1"/>
    </xf>
    <xf numFmtId="10" fontId="9" fillId="3" borderId="20" xfId="1" applyNumberFormat="1" applyFont="1" applyFill="1" applyBorder="1" applyAlignment="1">
      <alignment horizontal="right" vertical="center"/>
    </xf>
    <xf numFmtId="10" fontId="9" fillId="9" borderId="18" xfId="1" applyNumberFormat="1" applyFont="1" applyFill="1" applyBorder="1" applyAlignment="1">
      <alignment horizontal="right" vertical="center"/>
    </xf>
    <xf numFmtId="10" fontId="9" fillId="9" borderId="19" xfId="1" applyNumberFormat="1" applyFont="1" applyFill="1" applyBorder="1" applyAlignment="1">
      <alignment horizontal="right" vertical="center"/>
    </xf>
    <xf numFmtId="10" fontId="9" fillId="9" borderId="15" xfId="1" applyNumberFormat="1" applyFont="1" applyFill="1" applyBorder="1" applyAlignment="1">
      <alignment horizontal="right" vertical="center"/>
    </xf>
    <xf numFmtId="10" fontId="9" fillId="3" borderId="18" xfId="1" applyNumberFormat="1" applyFont="1" applyFill="1" applyBorder="1" applyAlignment="1">
      <alignment horizontal="right" vertical="center"/>
    </xf>
    <xf numFmtId="10" fontId="9" fillId="3" borderId="15" xfId="1" applyNumberFormat="1" applyFont="1" applyFill="1" applyBorder="1" applyAlignment="1">
      <alignment horizontal="right" vertical="center"/>
    </xf>
    <xf numFmtId="10" fontId="9" fillId="4" borderId="18" xfId="1" applyNumberFormat="1" applyFont="1" applyFill="1" applyBorder="1" applyAlignment="1">
      <alignment horizontal="right" vertical="center"/>
    </xf>
    <xf numFmtId="10" fontId="9" fillId="4" borderId="19" xfId="1" applyNumberFormat="1" applyFont="1" applyFill="1" applyBorder="1" applyAlignment="1">
      <alignment horizontal="right" vertical="center"/>
    </xf>
    <xf numFmtId="10" fontId="9" fillId="4" borderId="15" xfId="1" applyNumberFormat="1" applyFont="1" applyFill="1" applyBorder="1" applyAlignment="1">
      <alignment horizontal="right" vertical="center"/>
    </xf>
    <xf numFmtId="10" fontId="9" fillId="5" borderId="18" xfId="1" applyNumberFormat="1" applyFont="1" applyFill="1" applyBorder="1" applyAlignment="1">
      <alignment horizontal="right" vertical="center"/>
    </xf>
    <xf numFmtId="10" fontId="9" fillId="5" borderId="19" xfId="1" applyNumberFormat="1" applyFont="1" applyFill="1" applyBorder="1" applyAlignment="1">
      <alignment horizontal="right" vertical="center"/>
    </xf>
    <xf numFmtId="10" fontId="9" fillId="5" borderId="15" xfId="1" applyNumberFormat="1" applyFont="1" applyFill="1" applyBorder="1" applyAlignment="1">
      <alignment horizontal="right" vertical="center"/>
    </xf>
    <xf numFmtId="10" fontId="19" fillId="6" borderId="48" xfId="1" applyNumberFormat="1" applyFont="1" applyFill="1" applyBorder="1" applyAlignment="1">
      <alignment horizontal="right" vertical="center"/>
    </xf>
    <xf numFmtId="10" fontId="19" fillId="6" borderId="59" xfId="1" applyNumberFormat="1" applyFont="1" applyFill="1" applyBorder="1" applyAlignment="1">
      <alignment horizontal="right" vertical="center"/>
    </xf>
    <xf numFmtId="10" fontId="19" fillId="6" borderId="49" xfId="1" applyNumberFormat="1" applyFont="1" applyFill="1" applyBorder="1" applyAlignment="1">
      <alignment horizontal="right" vertical="center"/>
    </xf>
    <xf numFmtId="10" fontId="19" fillId="7" borderId="12" xfId="1" applyNumberFormat="1" applyFont="1" applyFill="1" applyBorder="1" applyAlignment="1">
      <alignment horizontal="right" vertical="center"/>
    </xf>
    <xf numFmtId="10" fontId="19" fillId="7" borderId="59" xfId="1" applyNumberFormat="1" applyFont="1" applyFill="1" applyBorder="1" applyAlignment="1">
      <alignment horizontal="right" vertical="center"/>
    </xf>
    <xf numFmtId="10" fontId="19" fillId="7" borderId="13" xfId="1" applyNumberFormat="1" applyFont="1" applyFill="1" applyBorder="1" applyAlignment="1">
      <alignment horizontal="right" vertical="center"/>
    </xf>
    <xf numFmtId="10" fontId="9" fillId="8" borderId="18" xfId="1" applyNumberFormat="1" applyFont="1" applyFill="1" applyBorder="1" applyAlignment="1">
      <alignment horizontal="right" vertical="center"/>
    </xf>
    <xf numFmtId="10" fontId="9" fillId="8" borderId="19" xfId="1" applyNumberFormat="1" applyFont="1" applyFill="1" applyBorder="1" applyAlignment="1">
      <alignment horizontal="right" vertical="center"/>
    </xf>
    <xf numFmtId="10" fontId="9" fillId="8" borderId="20" xfId="1" applyNumberFormat="1" applyFont="1" applyFill="1" applyBorder="1" applyAlignment="1">
      <alignment horizontal="right" vertical="center"/>
    </xf>
    <xf numFmtId="10" fontId="9" fillId="2" borderId="8" xfId="1" applyNumberFormat="1" applyFont="1" applyFill="1" applyBorder="1" applyAlignment="1">
      <alignment horizontal="right" vertical="center"/>
    </xf>
    <xf numFmtId="10" fontId="9" fillId="2" borderId="19" xfId="1" applyNumberFormat="1" applyFont="1" applyFill="1" applyBorder="1" applyAlignment="1">
      <alignment horizontal="right" vertical="center"/>
    </xf>
    <xf numFmtId="10" fontId="9" fillId="2" borderId="14" xfId="1" applyNumberFormat="1" applyFont="1" applyFill="1" applyBorder="1" applyAlignment="1">
      <alignment horizontal="right" vertical="center"/>
    </xf>
    <xf numFmtId="10" fontId="9" fillId="2" borderId="20" xfId="1" applyNumberFormat="1" applyFont="1" applyFill="1" applyBorder="1" applyAlignment="1">
      <alignment horizontal="right" vertical="center"/>
    </xf>
    <xf numFmtId="10" fontId="9" fillId="2" borderId="5" xfId="1" applyNumberFormat="1" applyFont="1" applyFill="1" applyBorder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0" fontId="19" fillId="6" borderId="18" xfId="1" applyNumberFormat="1" applyFont="1" applyFill="1" applyBorder="1" applyAlignment="1">
      <alignment horizontal="right" vertical="center"/>
    </xf>
    <xf numFmtId="10" fontId="19" fillId="6" borderId="19" xfId="1" applyNumberFormat="1" applyFont="1" applyFill="1" applyBorder="1" applyAlignment="1">
      <alignment horizontal="right" vertical="center"/>
    </xf>
    <xf numFmtId="10" fontId="19" fillId="6" borderId="15" xfId="1" applyNumberFormat="1" applyFont="1" applyFill="1" applyBorder="1" applyAlignment="1">
      <alignment horizontal="right" vertical="center"/>
    </xf>
    <xf numFmtId="10" fontId="19" fillId="7" borderId="14" xfId="1" applyNumberFormat="1" applyFont="1" applyFill="1" applyBorder="1" applyAlignment="1">
      <alignment horizontal="righ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center"/>
    </xf>
    <xf numFmtId="164" fontId="2" fillId="0" borderId="0" xfId="4" applyNumberFormat="1" applyFont="1" applyAlignment="1">
      <alignment horizontal="center" vertical="center"/>
    </xf>
    <xf numFmtId="164" fontId="2" fillId="0" borderId="0" xfId="6" applyNumberFormat="1" applyFont="1" applyFill="1" applyAlignment="1">
      <alignment horizontal="justify" vertical="center" wrapText="1"/>
    </xf>
    <xf numFmtId="164" fontId="2" fillId="0" borderId="0" xfId="4" applyNumberFormat="1" applyFont="1" applyAlignment="1">
      <alignment vertical="center"/>
    </xf>
    <xf numFmtId="166" fontId="3" fillId="0" borderId="0" xfId="4" applyNumberFormat="1" applyFont="1" applyAlignment="1">
      <alignment vertical="center"/>
    </xf>
    <xf numFmtId="166" fontId="2" fillId="0" borderId="0" xfId="4" applyNumberFormat="1" applyFont="1" applyAlignment="1">
      <alignment vertical="center"/>
    </xf>
    <xf numFmtId="0" fontId="2" fillId="0" borderId="0" xfId="4" applyFont="1" applyAlignment="1">
      <alignment vertical="center"/>
    </xf>
    <xf numFmtId="0" fontId="9" fillId="0" borderId="0" xfId="7" applyFont="1" applyAlignment="1">
      <alignment horizontal="justify" vertical="center" wrapText="1"/>
    </xf>
    <xf numFmtId="0" fontId="2" fillId="0" borderId="0" xfId="5" applyFont="1" applyAlignment="1">
      <alignment horizontal="justify" vertical="center" wrapText="1"/>
    </xf>
    <xf numFmtId="166" fontId="8" fillId="0" borderId="0" xfId="7" applyNumberFormat="1" applyFont="1" applyAlignment="1">
      <alignment vertical="center"/>
    </xf>
    <xf numFmtId="0" fontId="8" fillId="0" borderId="0" xfId="7" applyFont="1" applyAlignment="1">
      <alignment vertical="center"/>
    </xf>
    <xf numFmtId="0" fontId="23" fillId="0" borderId="0" xfId="1" applyFont="1" applyAlignment="1">
      <alignment vertical="center"/>
    </xf>
    <xf numFmtId="166" fontId="23" fillId="0" borderId="0" xfId="1" applyNumberFormat="1" applyFont="1" applyAlignment="1">
      <alignment vertical="center"/>
    </xf>
    <xf numFmtId="3" fontId="23" fillId="0" borderId="0" xfId="1" applyNumberFormat="1" applyFont="1" applyAlignment="1">
      <alignment vertical="center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vertical="center"/>
    </xf>
    <xf numFmtId="166" fontId="24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0" fontId="23" fillId="0" borderId="0" xfId="1" applyFont="1" applyAlignment="1">
      <alignment horizontal="center" vertical="center" wrapText="1"/>
    </xf>
    <xf numFmtId="0" fontId="25" fillId="0" borderId="0" xfId="1" applyFont="1" applyAlignment="1">
      <alignment vertical="center"/>
    </xf>
    <xf numFmtId="166" fontId="25" fillId="0" borderId="0" xfId="1" applyNumberFormat="1" applyFont="1" applyAlignment="1">
      <alignment vertical="center"/>
    </xf>
    <xf numFmtId="3" fontId="25" fillId="0" borderId="0" xfId="1" applyNumberFormat="1" applyFont="1" applyAlignment="1">
      <alignment vertical="center"/>
    </xf>
    <xf numFmtId="173" fontId="25" fillId="0" borderId="0" xfId="1" applyNumberFormat="1" applyFont="1" applyAlignment="1">
      <alignment vertical="center"/>
    </xf>
    <xf numFmtId="173" fontId="25" fillId="9" borderId="0" xfId="1" applyNumberFormat="1" applyFont="1" applyFill="1" applyAlignment="1">
      <alignment vertical="center"/>
    </xf>
    <xf numFmtId="173" fontId="25" fillId="8" borderId="0" xfId="1" applyNumberFormat="1" applyFont="1" applyFill="1" applyAlignment="1">
      <alignment vertical="center"/>
    </xf>
    <xf numFmtId="164" fontId="2" fillId="13" borderId="37" xfId="1" applyNumberFormat="1" applyFont="1" applyFill="1" applyBorder="1" applyAlignment="1">
      <alignment vertical="center"/>
    </xf>
    <xf numFmtId="10" fontId="2" fillId="5" borderId="60" xfId="1" applyNumberFormat="1" applyFont="1" applyFill="1" applyBorder="1" applyAlignment="1">
      <alignment vertical="center"/>
    </xf>
    <xf numFmtId="10" fontId="2" fillId="20" borderId="60" xfId="1" applyNumberFormat="1" applyFont="1" applyFill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justify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2" applyNumberFormat="1" applyFont="1" applyFill="1" applyAlignment="1">
      <alignment horizontal="justify" vertical="center" wrapText="1"/>
    </xf>
    <xf numFmtId="164" fontId="3" fillId="0" borderId="0" xfId="1" applyNumberFormat="1" applyFont="1" applyAlignment="1">
      <alignment vertical="center"/>
    </xf>
    <xf numFmtId="173" fontId="25" fillId="0" borderId="0" xfId="1" applyNumberFormat="1" applyFont="1" applyAlignment="1">
      <alignment horizontal="right" vertical="center"/>
    </xf>
    <xf numFmtId="4" fontId="2" fillId="0" borderId="0" xfId="2" applyNumberFormat="1" applyFont="1" applyFill="1" applyAlignment="1">
      <alignment horizontal="right" vertical="center" wrapText="1"/>
    </xf>
    <xf numFmtId="0" fontId="23" fillId="0" borderId="0" xfId="1" applyFont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10" fontId="9" fillId="2" borderId="8" xfId="1" applyNumberFormat="1" applyFont="1" applyFill="1" applyBorder="1" applyAlignment="1">
      <alignment horizontal="right" vertical="center" wrapText="1"/>
    </xf>
    <xf numFmtId="0" fontId="1" fillId="2" borderId="4" xfId="1" applyFill="1" applyBorder="1" applyAlignment="1">
      <alignment horizontal="right" vertical="center" wrapText="1"/>
    </xf>
    <xf numFmtId="0" fontId="1" fillId="2" borderId="14" xfId="1" applyFill="1" applyBorder="1" applyAlignment="1">
      <alignment horizontal="right" vertical="center" wrapText="1"/>
    </xf>
    <xf numFmtId="10" fontId="22" fillId="2" borderId="20" xfId="3" applyNumberFormat="1" applyFont="1" applyFill="1" applyBorder="1" applyAlignment="1">
      <alignment horizontal="right" vertical="center" wrapText="1"/>
    </xf>
    <xf numFmtId="10" fontId="1" fillId="2" borderId="4" xfId="1" applyNumberFormat="1" applyFill="1" applyBorder="1" applyAlignment="1">
      <alignment horizontal="right" vertical="center" wrapText="1"/>
    </xf>
    <xf numFmtId="10" fontId="1" fillId="2" borderId="14" xfId="1" applyNumberFormat="1" applyFill="1" applyBorder="1" applyAlignment="1">
      <alignment horizontal="right" vertical="center" wrapText="1"/>
    </xf>
    <xf numFmtId="10" fontId="9" fillId="2" borderId="20" xfId="1" applyNumberFormat="1" applyFont="1" applyFill="1" applyBorder="1" applyAlignment="1">
      <alignment horizontal="right" vertical="center" wrapText="1"/>
    </xf>
    <xf numFmtId="10" fontId="1" fillId="2" borderId="5" xfId="1" applyNumberFormat="1" applyFill="1" applyBorder="1" applyAlignment="1">
      <alignment horizontal="right" vertical="center" wrapText="1"/>
    </xf>
    <xf numFmtId="10" fontId="9" fillId="2" borderId="4" xfId="1" applyNumberFormat="1" applyFont="1" applyFill="1" applyBorder="1" applyAlignment="1">
      <alignment horizontal="right" vertical="center" wrapText="1"/>
    </xf>
    <xf numFmtId="10" fontId="22" fillId="0" borderId="5" xfId="3" applyNumberFormat="1" applyFont="1" applyBorder="1" applyAlignment="1">
      <alignment horizontal="right" vertical="center" wrapText="1"/>
    </xf>
    <xf numFmtId="0" fontId="9" fillId="0" borderId="0" xfId="7" applyFont="1" applyAlignment="1">
      <alignment horizontal="justify" vertical="center" wrapText="1"/>
    </xf>
    <xf numFmtId="0" fontId="2" fillId="0" borderId="0" xfId="5" applyFont="1" applyAlignment="1">
      <alignment horizontal="justify" vertical="center" wrapText="1"/>
    </xf>
    <xf numFmtId="10" fontId="20" fillId="0" borderId="5" xfId="3" applyNumberFormat="1" applyFont="1" applyBorder="1" applyAlignment="1">
      <alignment horizontal="right" vertical="center" wrapText="1"/>
    </xf>
    <xf numFmtId="10" fontId="9" fillId="3" borderId="8" xfId="1" applyNumberFormat="1" applyFont="1" applyFill="1" applyBorder="1" applyAlignment="1">
      <alignment horizontal="right" vertical="center" wrapText="1"/>
    </xf>
    <xf numFmtId="0" fontId="21" fillId="3" borderId="4" xfId="1" applyFont="1" applyFill="1" applyBorder="1" applyAlignment="1">
      <alignment horizontal="right" vertical="center" wrapText="1"/>
    </xf>
    <xf numFmtId="0" fontId="21" fillId="3" borderId="5" xfId="1" applyFont="1" applyFill="1" applyBorder="1" applyAlignment="1">
      <alignment horizontal="right" vertical="center" wrapText="1"/>
    </xf>
    <xf numFmtId="10" fontId="22" fillId="9" borderId="8" xfId="3" applyNumberFormat="1" applyFont="1" applyFill="1" applyBorder="1" applyAlignment="1">
      <alignment horizontal="right" vertical="center" wrapText="1"/>
    </xf>
    <xf numFmtId="10" fontId="21" fillId="9" borderId="4" xfId="1" applyNumberFormat="1" applyFont="1" applyFill="1" applyBorder="1" applyAlignment="1">
      <alignment horizontal="right" vertical="center" wrapText="1"/>
    </xf>
    <xf numFmtId="10" fontId="17" fillId="3" borderId="4" xfId="1" applyNumberFormat="1" applyFont="1" applyFill="1" applyBorder="1" applyAlignment="1">
      <alignment horizontal="right" vertical="center" wrapText="1"/>
    </xf>
    <xf numFmtId="10" fontId="22" fillId="4" borderId="8" xfId="3" applyNumberFormat="1" applyFont="1" applyFill="1" applyBorder="1" applyAlignment="1">
      <alignment horizontal="right" vertical="center" wrapText="1"/>
    </xf>
    <xf numFmtId="10" fontId="1" fillId="4" borderId="4" xfId="1" applyNumberFormat="1" applyFill="1" applyBorder="1" applyAlignment="1">
      <alignment horizontal="right" vertical="center" wrapText="1"/>
    </xf>
    <xf numFmtId="10" fontId="1" fillId="4" borderId="5" xfId="1" applyNumberFormat="1" applyFill="1" applyBorder="1" applyAlignment="1">
      <alignment horizontal="right" vertical="center" wrapText="1"/>
    </xf>
    <xf numFmtId="10" fontId="22" fillId="5" borderId="8" xfId="3" applyNumberFormat="1" applyFont="1" applyFill="1" applyBorder="1" applyAlignment="1">
      <alignment horizontal="right" vertical="center" wrapText="1"/>
    </xf>
    <xf numFmtId="10" fontId="1" fillId="5" borderId="4" xfId="1" applyNumberFormat="1" applyFill="1" applyBorder="1" applyAlignment="1">
      <alignment horizontal="right" vertical="center" wrapText="1"/>
    </xf>
    <xf numFmtId="10" fontId="1" fillId="5" borderId="5" xfId="1" applyNumberFormat="1" applyFill="1" applyBorder="1" applyAlignment="1">
      <alignment horizontal="right" vertical="center" wrapText="1"/>
    </xf>
    <xf numFmtId="10" fontId="19" fillId="6" borderId="8" xfId="3" applyNumberFormat="1" applyFont="1" applyFill="1" applyBorder="1" applyAlignment="1">
      <alignment horizontal="right" vertical="center" wrapText="1"/>
    </xf>
    <xf numFmtId="0" fontId="16" fillId="6" borderId="4" xfId="1" applyFont="1" applyFill="1" applyBorder="1" applyAlignment="1">
      <alignment horizontal="right" vertical="center" wrapText="1"/>
    </xf>
    <xf numFmtId="0" fontId="16" fillId="6" borderId="5" xfId="1" applyFont="1" applyFill="1" applyBorder="1" applyAlignment="1">
      <alignment horizontal="right" vertical="center" wrapText="1"/>
    </xf>
    <xf numFmtId="10" fontId="19" fillId="7" borderId="8" xfId="3" applyNumberFormat="1" applyFont="1" applyFill="1" applyBorder="1" applyAlignment="1">
      <alignment horizontal="right" vertical="center" wrapText="1"/>
    </xf>
    <xf numFmtId="0" fontId="1" fillId="0" borderId="4" xfId="1" applyBorder="1" applyAlignment="1">
      <alignment horizontal="right" vertical="center" wrapText="1"/>
    </xf>
    <xf numFmtId="0" fontId="1" fillId="0" borderId="5" xfId="1" applyBorder="1" applyAlignment="1">
      <alignment horizontal="right" vertical="center" wrapText="1"/>
    </xf>
    <xf numFmtId="10" fontId="22" fillId="8" borderId="4" xfId="3" applyNumberFormat="1" applyFont="1" applyFill="1" applyBorder="1" applyAlignment="1">
      <alignment horizontal="right" vertical="center" wrapText="1"/>
    </xf>
    <xf numFmtId="0" fontId="21" fillId="8" borderId="4" xfId="1" applyFont="1" applyFill="1" applyBorder="1" applyAlignment="1">
      <alignment horizontal="right" vertical="center" wrapText="1"/>
    </xf>
    <xf numFmtId="166" fontId="3" fillId="2" borderId="8" xfId="1" applyNumberFormat="1" applyFont="1" applyFill="1" applyBorder="1" applyAlignment="1">
      <alignment horizontal="right" vertical="center" wrapText="1"/>
    </xf>
    <xf numFmtId="166" fontId="18" fillId="0" borderId="5" xfId="3" applyNumberFormat="1" applyFont="1" applyBorder="1" applyAlignment="1">
      <alignment horizontal="right" vertical="center" wrapText="1"/>
    </xf>
    <xf numFmtId="166" fontId="9" fillId="2" borderId="8" xfId="1" applyNumberFormat="1" applyFont="1" applyFill="1" applyBorder="1" applyAlignment="1">
      <alignment horizontal="right" vertical="center" wrapText="1"/>
    </xf>
    <xf numFmtId="3" fontId="2" fillId="10" borderId="10" xfId="1" applyNumberFormat="1" applyFont="1" applyFill="1" applyBorder="1" applyAlignment="1">
      <alignment horizontal="right" vertical="center" wrapText="1"/>
    </xf>
    <xf numFmtId="170" fontId="2" fillId="10" borderId="34" xfId="1" applyNumberFormat="1" applyFont="1" applyFill="1" applyBorder="1" applyAlignment="1">
      <alignment horizontal="justify" vertical="center" wrapText="1"/>
    </xf>
    <xf numFmtId="166" fontId="2" fillId="12" borderId="41" xfId="1" applyNumberFormat="1" applyFont="1" applyFill="1" applyBorder="1" applyAlignment="1">
      <alignment horizontal="right" vertical="center" wrapText="1"/>
    </xf>
    <xf numFmtId="166" fontId="18" fillId="0" borderId="43" xfId="3" applyNumberFormat="1" applyFont="1" applyBorder="1" applyAlignment="1">
      <alignment horizontal="right" vertical="center" wrapText="1"/>
    </xf>
    <xf numFmtId="166" fontId="2" fillId="12" borderId="45" xfId="1" applyNumberFormat="1" applyFont="1" applyFill="1" applyBorder="1" applyAlignment="1">
      <alignment horizontal="right" vertical="center" wrapText="1"/>
    </xf>
    <xf numFmtId="166" fontId="18" fillId="0" borderId="47" xfId="3" applyNumberFormat="1" applyFont="1" applyBorder="1" applyAlignment="1">
      <alignment horizontal="right" vertical="center" wrapText="1"/>
    </xf>
    <xf numFmtId="166" fontId="2" fillId="12" borderId="51" xfId="1" applyNumberFormat="1" applyFont="1" applyFill="1" applyBorder="1" applyAlignment="1">
      <alignment horizontal="right" vertical="center" wrapText="1"/>
    </xf>
    <xf numFmtId="166" fontId="18" fillId="0" borderId="53" xfId="3" applyNumberFormat="1" applyFont="1" applyBorder="1" applyAlignment="1">
      <alignment horizontal="right" vertical="center" wrapText="1"/>
    </xf>
    <xf numFmtId="3" fontId="3" fillId="16" borderId="48" xfId="1" applyNumberFormat="1" applyFont="1" applyFill="1" applyBorder="1" applyAlignment="1">
      <alignment horizontal="right" vertical="center" wrapText="1"/>
    </xf>
    <xf numFmtId="3" fontId="3" fillId="16" borderId="27" xfId="1" applyNumberFormat="1" applyFont="1" applyFill="1" applyBorder="1" applyAlignment="1">
      <alignment horizontal="right" vertical="center" wrapText="1"/>
    </xf>
    <xf numFmtId="170" fontId="3" fillId="16" borderId="49" xfId="1" applyNumberFormat="1" applyFont="1" applyFill="1" applyBorder="1" applyAlignment="1">
      <alignment horizontal="justify" vertical="center" wrapText="1"/>
    </xf>
    <xf numFmtId="170" fontId="3" fillId="16" borderId="29" xfId="1" applyNumberFormat="1" applyFont="1" applyFill="1" applyBorder="1" applyAlignment="1">
      <alignment horizontal="justify" vertical="center" wrapText="1"/>
    </xf>
    <xf numFmtId="171" fontId="2" fillId="10" borderId="10" xfId="1" applyNumberFormat="1" applyFont="1" applyFill="1" applyBorder="1" applyAlignment="1">
      <alignment horizontal="right" vertical="center" wrapText="1"/>
    </xf>
    <xf numFmtId="171" fontId="2" fillId="10" borderId="30" xfId="1" applyNumberFormat="1" applyFont="1" applyFill="1" applyBorder="1" applyAlignment="1">
      <alignment horizontal="right" vertical="center" wrapText="1"/>
    </xf>
    <xf numFmtId="170" fontId="2" fillId="10" borderId="32" xfId="1" applyNumberFormat="1" applyFont="1" applyFill="1" applyBorder="1" applyAlignment="1">
      <alignment horizontal="justify" vertical="center" wrapText="1"/>
    </xf>
    <xf numFmtId="3" fontId="2" fillId="10" borderId="30" xfId="1" applyNumberFormat="1" applyFont="1" applyFill="1" applyBorder="1" applyAlignment="1">
      <alignment horizontal="right" vertical="center" wrapText="1"/>
    </xf>
    <xf numFmtId="3" fontId="2" fillId="10" borderId="16" xfId="1" applyNumberFormat="1" applyFont="1" applyFill="1" applyBorder="1" applyAlignment="1">
      <alignment horizontal="right" vertical="center" wrapText="1"/>
    </xf>
    <xf numFmtId="3" fontId="3" fillId="17" borderId="48" xfId="1" applyNumberFormat="1" applyFont="1" applyFill="1" applyBorder="1" applyAlignment="1">
      <alignment horizontal="right" vertical="center" wrapText="1"/>
    </xf>
    <xf numFmtId="3" fontId="3" fillId="17" borderId="27" xfId="1" applyNumberFormat="1" applyFont="1" applyFill="1" applyBorder="1" applyAlignment="1">
      <alignment horizontal="right" vertical="center" wrapText="1"/>
    </xf>
    <xf numFmtId="170" fontId="3" fillId="17" borderId="49" xfId="1" applyNumberFormat="1" applyFont="1" applyFill="1" applyBorder="1" applyAlignment="1">
      <alignment horizontal="justify" vertical="center" wrapText="1"/>
    </xf>
    <xf numFmtId="170" fontId="3" fillId="17" borderId="29" xfId="1" applyNumberFormat="1" applyFont="1" applyFill="1" applyBorder="1" applyAlignment="1">
      <alignment horizontal="justify" vertical="center" wrapText="1"/>
    </xf>
    <xf numFmtId="3" fontId="2" fillId="10" borderId="6" xfId="1" applyNumberFormat="1" applyFont="1" applyFill="1" applyBorder="1" applyAlignment="1">
      <alignment horizontal="right" vertical="center" wrapText="1"/>
    </xf>
    <xf numFmtId="170" fontId="2" fillId="10" borderId="7" xfId="1" applyNumberFormat="1" applyFont="1" applyFill="1" applyBorder="1" applyAlignment="1">
      <alignment horizontal="justify" vertical="center" wrapText="1"/>
    </xf>
    <xf numFmtId="3" fontId="3" fillId="12" borderId="48" xfId="1" applyNumberFormat="1" applyFont="1" applyFill="1" applyBorder="1" applyAlignment="1">
      <alignment horizontal="right" vertical="center" wrapText="1"/>
    </xf>
    <xf numFmtId="3" fontId="3" fillId="12" borderId="27" xfId="1" applyNumberFormat="1" applyFont="1" applyFill="1" applyBorder="1" applyAlignment="1">
      <alignment horizontal="right" vertical="center" wrapText="1"/>
    </xf>
    <xf numFmtId="170" fontId="3" fillId="12" borderId="49" xfId="1" applyNumberFormat="1" applyFont="1" applyFill="1" applyBorder="1" applyAlignment="1">
      <alignment horizontal="justify" vertical="center" wrapText="1"/>
    </xf>
    <xf numFmtId="170" fontId="3" fillId="12" borderId="29" xfId="1" applyNumberFormat="1" applyFont="1" applyFill="1" applyBorder="1" applyAlignment="1">
      <alignment horizontal="justify" vertical="center" wrapText="1"/>
    </xf>
    <xf numFmtId="164" fontId="3" fillId="2" borderId="19" xfId="4" applyNumberFormat="1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164" fontId="3" fillId="2" borderId="20" xfId="4" applyNumberFormat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168" fontId="3" fillId="2" borderId="14" xfId="4" applyNumberFormat="1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164" fontId="3" fillId="2" borderId="13" xfId="4" applyNumberFormat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164" fontId="3" fillId="2" borderId="18" xfId="4" applyNumberFormat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3" fillId="9" borderId="8" xfId="5" applyFont="1" applyFill="1" applyBorder="1" applyAlignment="1">
      <alignment horizontal="center" vertical="center" wrapText="1"/>
    </xf>
    <xf numFmtId="0" fontId="17" fillId="9" borderId="4" xfId="1" applyFont="1" applyFill="1" applyBorder="1" applyAlignment="1">
      <alignment horizontal="center" vertical="center" wrapText="1"/>
    </xf>
    <xf numFmtId="0" fontId="17" fillId="9" borderId="5" xfId="1" applyFont="1" applyFill="1" applyBorder="1" applyAlignment="1">
      <alignment horizontal="center" vertical="center" wrapText="1"/>
    </xf>
    <xf numFmtId="164" fontId="3" fillId="2" borderId="14" xfId="4" applyNumberFormat="1" applyFont="1" applyFill="1" applyBorder="1" applyAlignment="1">
      <alignment horizontal="center" vertical="center" wrapText="1"/>
    </xf>
    <xf numFmtId="0" fontId="3" fillId="0" borderId="19" xfId="5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168" fontId="3" fillId="2" borderId="7" xfId="4" applyNumberFormat="1" applyFont="1" applyFill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26" xfId="5" applyFont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164" fontId="2" fillId="2" borderId="4" xfId="4" applyNumberFormat="1" applyFont="1" applyFill="1" applyBorder="1" applyAlignment="1">
      <alignment horizontal="center" vertical="center" wrapText="1"/>
    </xf>
    <xf numFmtId="168" fontId="3" fillId="2" borderId="2" xfId="4" applyNumberFormat="1" applyFont="1" applyFill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164" fontId="3" fillId="3" borderId="8" xfId="4" applyNumberFormat="1" applyFon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164" fontId="3" fillId="5" borderId="8" xfId="4" applyNumberFormat="1" applyFont="1" applyFill="1" applyBorder="1" applyAlignment="1">
      <alignment horizontal="center" vertical="center" wrapText="1"/>
    </xf>
    <xf numFmtId="0" fontId="1" fillId="5" borderId="4" xfId="1" applyFill="1" applyBorder="1" applyAlignment="1">
      <alignment horizontal="center" vertical="center" wrapText="1"/>
    </xf>
    <xf numFmtId="0" fontId="1" fillId="5" borderId="5" xfId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5" fillId="7" borderId="8" xfId="5" applyFont="1" applyFill="1" applyBorder="1" applyAlignment="1">
      <alignment horizontal="center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center" vertical="center" wrapText="1"/>
    </xf>
    <xf numFmtId="164" fontId="3" fillId="8" borderId="2" xfId="4" applyNumberFormat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justify" vertical="center" wrapText="1"/>
    </xf>
    <xf numFmtId="0" fontId="1" fillId="0" borderId="0" xfId="1" applyAlignment="1">
      <alignment horizontal="justify" vertical="center" wrapText="1"/>
    </xf>
    <xf numFmtId="0" fontId="10" fillId="0" borderId="0" xfId="4" applyFont="1" applyAlignment="1">
      <alignment horizontal="justify" vertical="center" wrapText="1"/>
    </xf>
    <xf numFmtId="167" fontId="11" fillId="0" borderId="0" xfId="1" applyNumberFormat="1" applyFont="1" applyAlignment="1">
      <alignment horizontal="justify" vertical="center" wrapText="1"/>
    </xf>
    <xf numFmtId="167" fontId="1" fillId="0" borderId="0" xfId="1" applyNumberFormat="1" applyAlignment="1">
      <alignment horizontal="justify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2" fillId="0" borderId="0" xfId="3" applyFont="1" applyAlignment="1">
      <alignment horizontal="center" vertical="center" wrapText="1"/>
    </xf>
  </cellXfs>
  <cellStyles count="8">
    <cellStyle name="Moneda 2 34" xfId="6" xr:uid="{F67309F4-CFE9-4F6F-ADC9-1EF94BA78187}"/>
    <cellStyle name="Moneda 8 2" xfId="2" xr:uid="{77F9160D-42B8-40BB-8B13-8269E0ADBB64}"/>
    <cellStyle name="Normal" xfId="0" builtinId="0"/>
    <cellStyle name="Normal 12 5" xfId="1" xr:uid="{433676A2-AFAA-4829-BAE5-AB59F1F8F5B7}"/>
    <cellStyle name="Normal 2 2 2" xfId="7" xr:uid="{23BD3945-2FF8-4FD4-B0AF-7A52031895AA}"/>
    <cellStyle name="Normal 2 3 5" xfId="3" xr:uid="{2EC93A37-E6F2-438C-8CAE-85E8D9ED0E32}"/>
    <cellStyle name="Normal 3 3 3 2" xfId="5" xr:uid="{AD161094-397D-4C76-A804-8944162BD6BA}"/>
    <cellStyle name="Normal 5 10" xfId="4" xr:uid="{F0ADFC23-8D36-4505-8297-D524ADF8F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276224</xdr:colOff>
      <xdr:row>1</xdr:row>
      <xdr:rowOff>47624</xdr:rowOff>
    </xdr:from>
    <xdr:to>
      <xdr:col>1</xdr:col>
      <xdr:colOff>1620224</xdr:colOff>
      <xdr:row>8</xdr:row>
      <xdr:rowOff>184949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73BB74-5495-4565-843D-419528CBE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9" y="104774"/>
          <a:ext cx="1344000" cy="1728000"/>
        </a:xfrm>
        <a:prstGeom prst="rect">
          <a:avLst/>
        </a:prstGeom>
      </xdr:spPr>
    </xdr:pic>
    <xdr:clientData/>
  </xdr:twoCellAnchor>
  <xdr:twoCellAnchor editAs="oneCell">
    <xdr:from>
      <xdr:col>72</xdr:col>
      <xdr:colOff>66675</xdr:colOff>
      <xdr:row>2</xdr:row>
      <xdr:rowOff>57144</xdr:rowOff>
    </xdr:from>
    <xdr:to>
      <xdr:col>73</xdr:col>
      <xdr:colOff>998925</xdr:colOff>
      <xdr:row>7</xdr:row>
      <xdr:rowOff>43593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E3BD39-6D53-4AFD-99EA-8CA86D68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92325" y="409569"/>
          <a:ext cx="1980000" cy="1043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PLAN%20DE%20TRABAJO%20PARA%20BALANCE%20ADICION%20GRAL%20Ctto_Adic_Extra_V2.xlsx" TargetMode="External"/><Relationship Id="rId1" Type="http://schemas.openxmlformats.org/officeDocument/2006/relationships/externalLinkPath" Target="PLAN%20DE%20TRABAJO%20PARA%20BALANCE%20ADICION%20GRAL%20Ctto_Adic_Extra_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ACTAS%20DE%20OBRA\02b%20BALANCE%20GRAL_Acta%20Parcial%2002.xlsx" TargetMode="External"/><Relationship Id="rId1" Type="http://schemas.openxmlformats.org/officeDocument/2006/relationships/externalLinkPath" Target="ACTAS%20DE%20OBRA/02b%20BALANCE%20GRAL_Acta%20Parcial%20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ACTAS%20DE%20OBRA\04b%20BALANCE%20GRAL_Acta%20Parcial%2004.xlsx" TargetMode="External"/><Relationship Id="rId1" Type="http://schemas.openxmlformats.org/officeDocument/2006/relationships/externalLinkPath" Target="ACTAS%20DE%20OBRA/04b%20BALANCE%20GRAL_Acta%20Parcial%200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ACTAS%20DE%20OBRA\03b%20BALANCE%20GRAL_Acta%20Parcial%2003.xlsx" TargetMode="External"/><Relationship Id="rId1" Type="http://schemas.openxmlformats.org/officeDocument/2006/relationships/externalLinkPath" Target="ACTAS%20DE%20OBRA/03b%20BALANCE%20GRAL_Acta%20Parcial%200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ACTAS%20DE%20OBRA\05b%20BALANCE%20GRAL_Acta%20Parcial%2005.xlsx" TargetMode="External"/><Relationship Id="rId1" Type="http://schemas.openxmlformats.org/officeDocument/2006/relationships/externalLinkPath" Target="ACTAS%20DE%20OBRA/05b%20BALANCE%20GRAL_Acta%20Parcial%200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ACTAS%20DE%20OBRA\01b%20BALANCE%20GRAL_Acta%20Parcial%2001%20y%20Modif01.xlsx" TargetMode="External"/><Relationship Id="rId1" Type="http://schemas.openxmlformats.org/officeDocument/2006/relationships/externalLinkPath" Target="ACTAS%20DE%20OBRA/01b%20BALANCE%20GRAL_Acta%20Parcial%2001%20y%20Modi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ON. Y FLUJO GYP 99 SAS ZOMAC"/>
      <sheetName val="PRESUP. URB. GYP 99 SAS ZOMAC"/>
      <sheetName val="Mayores y Menores 3 ADICIO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.1.1"/>
      <sheetName val="2.1.1.2"/>
      <sheetName val="2.1.2.1"/>
      <sheetName val="2.1.2.2"/>
      <sheetName val="2.1.3.1"/>
      <sheetName val="2.1.3.2"/>
      <sheetName val="2.1.3.3"/>
      <sheetName val="2.1.3.4"/>
      <sheetName val="2.1.3.5"/>
      <sheetName val="2.1.3.6"/>
      <sheetName val="2.1.3.7"/>
      <sheetName val="2.1.3.8"/>
      <sheetName val="2.1.4.1"/>
      <sheetName val="2.1.4.2"/>
      <sheetName val="2.1.4.3"/>
      <sheetName val="2.1.4.4"/>
      <sheetName val="2.1.4.5"/>
      <sheetName val="2.1.4.6"/>
      <sheetName val="2.1.4.7"/>
      <sheetName val="2.1.4.8"/>
      <sheetName val="2.1.5.1"/>
      <sheetName val="2.1.5.2"/>
      <sheetName val="2.1.5.3"/>
      <sheetName val="2.1.5.4"/>
      <sheetName val="2.1.5.5"/>
      <sheetName val="2.1.5.6"/>
      <sheetName val="2.1.6.1"/>
      <sheetName val="2.1.6.2"/>
      <sheetName val="2.1.6.3"/>
      <sheetName val="2.1.6.4"/>
      <sheetName val="2.1.6.5"/>
      <sheetName val="2.1.6.6"/>
      <sheetName val="2.1.6.7"/>
      <sheetName val="2.1.7.1.1"/>
      <sheetName val="2.1.7.1.2"/>
      <sheetName val="2.1.7.2.1"/>
      <sheetName val="2.1.7.2.2"/>
      <sheetName val="2.1.7.3.1"/>
      <sheetName val="2.1.7.4.1"/>
      <sheetName val="2.1.7.4.2"/>
      <sheetName val="2.1.7.5.1"/>
      <sheetName val="2.1.7.5.2"/>
      <sheetName val="2.1.7.5.3"/>
      <sheetName val="2.1.7.6.1"/>
      <sheetName val="2.1.7.6.2"/>
      <sheetName val="2.1.7.7.1"/>
      <sheetName val="2.1.7.7.2"/>
      <sheetName val="2.1.7.7.3"/>
      <sheetName val="2.2.1.1"/>
      <sheetName val="2.2.1.2"/>
      <sheetName val="2.2.2.1"/>
      <sheetName val="2.2.2.2"/>
      <sheetName val="2.2.3.1"/>
      <sheetName val="2.2.3.2"/>
      <sheetName val="2.2.3.3"/>
      <sheetName val="2.2.3.4"/>
      <sheetName val="2.2.3.5"/>
      <sheetName val="2.2.4.1"/>
      <sheetName val="2.2.4.2"/>
      <sheetName val="2.2.4.3"/>
      <sheetName val="2.2.4.4"/>
      <sheetName val="2.2.4.5"/>
      <sheetName val="2.2.4.6"/>
      <sheetName val="2.2.4.7"/>
      <sheetName val="2.2.4.8"/>
      <sheetName val="2.2.4.9"/>
      <sheetName val="2.2.4.10"/>
      <sheetName val="2.2.4.11"/>
      <sheetName val="2.2.4.12"/>
      <sheetName val="2.2.4.13"/>
      <sheetName val="2.2.4.14"/>
      <sheetName val="2.2.5.1"/>
      <sheetName val="2.2.5.2"/>
      <sheetName val="2.2.5.3"/>
      <sheetName val="2.2.5.4"/>
      <sheetName val="2.2.5.5"/>
      <sheetName val="2.2.5.6"/>
      <sheetName val="2.2.5.7"/>
      <sheetName val="2.2.5.8"/>
      <sheetName val="2.2.5.9"/>
      <sheetName val="2.2.5.10"/>
      <sheetName val="2.3.1.1"/>
      <sheetName val="2.3.1.2"/>
      <sheetName val="2.3.2.1"/>
      <sheetName val="2.3.2.2"/>
      <sheetName val="2.3.3.1"/>
      <sheetName val="2.3.3.2"/>
      <sheetName val="2.3.3.3"/>
      <sheetName val="2.3.3.4"/>
      <sheetName val="2.3.4.1"/>
      <sheetName val="2.3.4.2"/>
      <sheetName val="2.3.4.3"/>
      <sheetName val="2.3.5.1"/>
      <sheetName val="2.3.5.2"/>
      <sheetName val="2.3.5.3"/>
      <sheetName val="2.3.5.4"/>
      <sheetName val="2.3.5.5"/>
      <sheetName val="2.3.5.6"/>
      <sheetName val="2.3.5.7"/>
      <sheetName val="2.3.5.8"/>
      <sheetName val="2.3.5.9"/>
      <sheetName val="2.3.5.10"/>
      <sheetName val="2.3.5.11"/>
      <sheetName val="2.3.5.12"/>
      <sheetName val="OE1"/>
      <sheetName val="OE2"/>
      <sheetName val="OE3"/>
      <sheetName val="OEPMA1"/>
      <sheetName val="OE4"/>
      <sheetName val="OE5"/>
      <sheetName val="OE6"/>
      <sheetName val="OE7"/>
      <sheetName val="OE8"/>
      <sheetName val="OE9"/>
      <sheetName val="OE10"/>
      <sheetName val="OE11"/>
      <sheetName val="OE12"/>
      <sheetName val="OE13"/>
      <sheetName val="OE14"/>
      <sheetName val="OE15"/>
      <sheetName val="OE16"/>
      <sheetName val="OE17"/>
      <sheetName val="OE18"/>
      <sheetName val="OE19"/>
      <sheetName val="OE20"/>
      <sheetName val="OE21"/>
      <sheetName val="OE22"/>
      <sheetName val="SALARIOS YONDO 2024"/>
      <sheetName val="PREST. SOCIALES (1)"/>
      <sheetName val="PREST. SOCIALES (2)"/>
      <sheetName val="PREST. SOCIALES (3)"/>
    </sheetNames>
    <sheetDataSet>
      <sheetData sheetId="0"/>
      <sheetData sheetId="1">
        <row r="8">
          <cell r="A8">
            <v>1</v>
          </cell>
          <cell r="B8" t="str">
            <v>OBRAS PRELIMINARES, CONTROL DE MITIGACIÓN TERRAPLENES</v>
          </cell>
        </row>
        <row r="9">
          <cell r="A9" t="str">
            <v>1.1</v>
          </cell>
          <cell r="B9" t="str">
            <v>LOCALIZACIÓN, TRAZADO Y REPLANTEO TOPOGRÁFICO, INCLUYE COMISIÓN Y EQUIPO DE TOPOGRAFÍA, ENTREGA DE MEMORIAS, CÁLCULOS Y PLANOS RECORD DEL PROYECTO EN MEDIO MAGNÉTICO</v>
          </cell>
          <cell r="F9">
            <v>20000340</v>
          </cell>
        </row>
        <row r="10">
          <cell r="A10" t="str">
            <v>1.2</v>
          </cell>
          <cell r="B10" t="str">
            <v>EXCAVACIÓN EN MATERIAL COMÚN DE LA EXPLANACIÓN Y CANALES - DESCAPOTE A MÁQUINA e=0,20M.</v>
          </cell>
          <cell r="F10">
            <v>453068000</v>
          </cell>
        </row>
        <row r="11">
          <cell r="A11" t="str">
            <v>1.3</v>
          </cell>
          <cell r="B11" t="str">
            <v>Excavación mecánica de material heterogéneo de 0-2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</v>
          </cell>
          <cell r="F11">
            <v>191344170.16</v>
          </cell>
        </row>
        <row r="12">
          <cell r="A12" t="str">
            <v>1.4</v>
          </cell>
          <cell r="B12" t="str">
            <v>Excavación mecánica de material heterogéneo mayor a 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 No incluye entibado.</v>
          </cell>
          <cell r="F12">
            <v>0</v>
          </cell>
        </row>
        <row r="13">
          <cell r="A13" t="str">
            <v>1.5</v>
          </cell>
          <cell r="B13" t="str">
            <v>DEMOLICIÓN DE ESTRUCTURAS EN CONCRETO REFORZADO EXISTENTES</v>
          </cell>
          <cell r="F13">
            <v>1647130</v>
          </cell>
        </row>
        <row r="14">
          <cell r="A14" t="str">
            <v>1.6</v>
          </cell>
          <cell r="B14" t="str">
            <v>SUMINISTRO, TRANSPORTE Y COLOCACIÓN DE PROTECCIÓN DE TALUDES CON HIDROSIEMBRA CONTROLADA - JARILLÓN</v>
          </cell>
          <cell r="F14">
            <v>14832000</v>
          </cell>
        </row>
        <row r="15">
          <cell r="A15" t="str">
            <v>1.7</v>
          </cell>
          <cell r="B15" t="str">
            <v>SUMINISTRO, TRANSPORTE Y CONSTRUCCIÓN DE PEDRAPLÉN COMPACTO - OBRAS DE MITIGACIÓN RIESGO INUNDACIONES - JARILLÓN, INCLUYE GEOTEXTIL Y GEOMALLA BIAXIAL</v>
          </cell>
          <cell r="F15">
            <v>17029400</v>
          </cell>
        </row>
        <row r="16">
          <cell r="A16" t="str">
            <v>1.8</v>
          </cell>
          <cell r="B16" t="str">
            <v>SUMINISTRO, TRANSPORTE Y CONSTRUCCIÓN DE TERRAPLENES - OBRAS DE CONFORMACIÓN TERRENO SEGÚN ESTUDIO DE SUELOS, INCLUYE GEOTEXTIL Y GEOMALLA BIAXIAL</v>
          </cell>
          <cell r="F16">
            <v>3809015180.1125727</v>
          </cell>
        </row>
        <row r="17">
          <cell r="A17" t="str">
            <v>1.9</v>
          </cell>
          <cell r="B17" t="str">
            <v>SUMINISTRO, TRANSPORTE Y CONSTRUCCIÓN DE FILTRO CON MATERIAL GRANULAR DE 1" A 2" PARA UN ESPESOR HASTA 0,30M, INCLUYE GEOTEXTIL NO TEJIDO NT-2500, TUBERÍA PERFORADA PVC Ø=4" CORRUGADA Y LAS RESPECTIVAS CONEXIONES, TRITURADO SEGÚN DISEÑO. NO INCLUYE EXCAVACIÓN.</v>
          </cell>
          <cell r="F17">
            <v>0</v>
          </cell>
        </row>
        <row r="19">
          <cell r="A19">
            <v>2</v>
          </cell>
          <cell r="B19" t="str">
            <v>REDES HIDROSANITARIAS</v>
          </cell>
        </row>
        <row r="20">
          <cell r="A20" t="str">
            <v>2.1</v>
          </cell>
          <cell r="B20" t="str">
            <v>TRAMO COLECTOR AGUAS RESIDUALES</v>
          </cell>
        </row>
        <row r="22">
          <cell r="A22" t="str">
            <v>2.1.1.1</v>
          </cell>
          <cell r="B22" t="str">
            <v>LOCALIZACIÓN, TRAZADO Y REPLANTEO TOPOGRÁFICO DE REDES ACUEDUCTO, INCLUYE COMISIÓN Y EQUIPO DE TOPOGRAFÍA, ENTREGA DE MEMORIAS, CÁLCULOS Y PLANOS RECORD DEL PROYECTO EN MEDIO MAGNÉTICO</v>
          </cell>
          <cell r="F22">
            <v>2666712</v>
          </cell>
        </row>
        <row r="23">
          <cell r="A23" t="str">
            <v>2.1.1.2</v>
          </cell>
          <cell r="B23" t="str">
            <v>EXCAVACIÓN EN MATERIAL COMÚN DE LA EXPLANACIÓN Y CANALES - DESCAPOTE A MÁQUINA e=0,40M.</v>
          </cell>
          <cell r="F23">
            <v>0</v>
          </cell>
        </row>
        <row r="26">
          <cell r="A26" t="str">
            <v>2.1.2.1</v>
          </cell>
          <cell r="B26" t="str">
            <v>DEMOLICIÓN DE ESTRUCTURAS EN CONCRETO REFORZADO</v>
          </cell>
          <cell r="F26">
            <v>2060234.1488763499</v>
          </cell>
        </row>
        <row r="27">
          <cell r="A27" t="str">
            <v>2.1.2.2</v>
          </cell>
          <cell r="B27" t="str">
            <v>CORTE Y ROTURA DE ANDENES Y PAVIMENTO HASTA e=15cm</v>
          </cell>
          <cell r="F27">
            <v>0</v>
          </cell>
        </row>
        <row r="30">
          <cell r="A30" t="str">
            <v>2.1.3.1</v>
          </cell>
          <cell r="B30" t="str">
            <v>Excavación MANUAL de 0‐2m de material heterogéneo bajo cualquier grado de humedad, incluye roca descompuesta y bolas de roca hasta de 0,35m3. Medida en sitio</v>
          </cell>
          <cell r="F30">
            <v>7492954</v>
          </cell>
        </row>
        <row r="31">
          <cell r="A31" t="str">
            <v>2.1.3.2</v>
          </cell>
          <cell r="B31" t="str">
            <v>Excavación MECANICA de 0‐2m de material heterogéneo bajo cualquier grado de humedad, incluye roca descompuesta y bolas de roca hasta de 0,35m3. Medida en sitio</v>
          </cell>
          <cell r="F31">
            <v>70162306.5</v>
          </cell>
        </row>
        <row r="32">
          <cell r="A32" t="str">
            <v>2.1.3.3</v>
          </cell>
          <cell r="B32" t="str">
            <v>Excavación MANUAL CON BOMBEO de 0‐2m de material HUMEDO, incluye movimiento de roca hasta de 0,35m3. Medida en sitio</v>
          </cell>
          <cell r="F32">
            <v>6506370</v>
          </cell>
        </row>
        <row r="33">
          <cell r="A33" t="str">
            <v>2.1.3.4</v>
          </cell>
          <cell r="B33" t="str">
            <v>Cargue, retiro y botada de material proveniente de la excavación a cualquier distancia, medida en sitio. Incluye mano de obra con 2 ayudantes</v>
          </cell>
          <cell r="F33">
            <v>0</v>
          </cell>
        </row>
        <row r="34">
          <cell r="A34" t="str">
            <v>2.1.3.5</v>
          </cell>
          <cell r="B34" t="str">
            <v>Entibado temporal (formaleta METALICA)</v>
          </cell>
          <cell r="F34">
            <v>26486976</v>
          </cell>
        </row>
        <row r="35">
          <cell r="A35" t="str">
            <v>2.1.3.6</v>
          </cell>
          <cell r="B35" t="str">
            <v>Llenos en material proveniente DE LA EXCAVACION, compactados mecánicamente hasta obtener una densidad del 95% de la máxima obtenida en el ensayo del Proctor Modificado.</v>
          </cell>
          <cell r="F35">
            <v>101035864.56</v>
          </cell>
        </row>
        <row r="36">
          <cell r="A36" t="str">
            <v>2.1.3.7</v>
          </cell>
          <cell r="B36" t="str">
            <v>Llenos con material de préstamo en LIMO / ARENILLA, compactados mecánicamente hasta obtener una densidad del 100% de la máxima obtenida en el ensayo del Próctor modificado.</v>
          </cell>
          <cell r="F36">
            <v>5605148.8700000001</v>
          </cell>
        </row>
        <row r="37">
          <cell r="A37" t="str">
            <v>2.1.3.8</v>
          </cell>
          <cell r="B37" t="str">
            <v>Suministro, transporte, colocación de Entresuelo en triturado de 3/4" para cimentación de tubería</v>
          </cell>
          <cell r="F37">
            <v>20344135.68</v>
          </cell>
        </row>
        <row r="40">
          <cell r="A40" t="str">
            <v>2.1.4.1</v>
          </cell>
          <cell r="B40" t="str">
            <v>S.T.C en concreto SOLADO de f`c = 140 kg/cm2 para apoyo, e = 5 cm</v>
          </cell>
          <cell r="F40">
            <v>2047300</v>
          </cell>
        </row>
        <row r="41">
          <cell r="A41" t="str">
            <v>2.1.4.2</v>
          </cell>
          <cell r="B41" t="str">
            <v>S.T.C. ATRAQUES de Concreto f'c=140kg/cm2, para tubería y accesorios</v>
          </cell>
          <cell r="F41">
            <v>31168600</v>
          </cell>
        </row>
        <row r="42">
          <cell r="A42" t="str">
            <v>2.1.4.3</v>
          </cell>
          <cell r="B42" t="str">
            <v>Suministro, transporte, instalación. Juego de ANILLO + CUELLO + TAPA PREFABRICADO, para cámara de inspección DN=1200mm</v>
          </cell>
          <cell r="F42">
            <v>39382541</v>
          </cell>
        </row>
        <row r="43">
          <cell r="A43" t="str">
            <v>2.1.4.4</v>
          </cell>
          <cell r="B43" t="str">
            <v>Suministro, transporte, instalación. CONO PREFABRICADO, para cámara de inspección DN=1200mm</v>
          </cell>
          <cell r="F43">
            <v>24926900</v>
          </cell>
        </row>
        <row r="44">
          <cell r="A44" t="str">
            <v>2.1.4.5</v>
          </cell>
          <cell r="B44" t="str">
            <v>Suministro, transporte, instalación. CILINDRO PREFABRICADO, para cámara de inspección DN=1200mm ‐ H=1.0m</v>
          </cell>
          <cell r="F44">
            <v>36601510</v>
          </cell>
        </row>
        <row r="45">
          <cell r="A45" t="str">
            <v>2.1.4.6</v>
          </cell>
          <cell r="B45" t="str">
            <v>Suministro, transporte, instalación. CILINDRO PREFABRICADO, para cámara de inspección DN=1200mm‐H=0.5m</v>
          </cell>
          <cell r="F45">
            <v>10261872</v>
          </cell>
        </row>
        <row r="46">
          <cell r="A46" t="str">
            <v>2.1.4.7</v>
          </cell>
          <cell r="B46" t="str">
            <v>Suministro, transporte, instalación. BASE PREFABRICADA, para cámara de inspección</v>
          </cell>
          <cell r="F46">
            <v>36978910</v>
          </cell>
        </row>
        <row r="47">
          <cell r="A47" t="str">
            <v>2.1.4.8</v>
          </cell>
          <cell r="B47" t="str">
            <v>Suministro, transporte, instalación. CAJA DE INSPECCION 60X60cm incluye tapa y herrajes</v>
          </cell>
          <cell r="F47">
            <v>150723644</v>
          </cell>
        </row>
        <row r="50">
          <cell r="A50" t="str">
            <v>2.1.5.1</v>
          </cell>
          <cell r="B50" t="str">
            <v>S.T.I. de Tubería PVC‐S de Ø4" (110 mm)</v>
          </cell>
          <cell r="F50">
            <v>0</v>
          </cell>
        </row>
        <row r="51">
          <cell r="A51" t="str">
            <v>2.1.5.2</v>
          </cell>
          <cell r="B51" t="str">
            <v>S.T.I. de Tubería PVC‐S (NOVAFORT) de Ø6" (160 mm)</v>
          </cell>
          <cell r="F51">
            <v>54432768</v>
          </cell>
        </row>
        <row r="52">
          <cell r="A52" t="str">
            <v>2.1.5.3</v>
          </cell>
          <cell r="B52" t="str">
            <v>S.T.I. de Tubería PVC‐S (NOVAFORT) de Ø8" (200 mm)</v>
          </cell>
          <cell r="F52">
            <v>159367440</v>
          </cell>
        </row>
        <row r="53">
          <cell r="A53" t="str">
            <v>2.1.5.4</v>
          </cell>
          <cell r="B53" t="str">
            <v>S.T.I. de Tubería PVC‐S (NOVAFORT) de Ø10" (250 mm)</v>
          </cell>
          <cell r="F53">
            <v>55234368</v>
          </cell>
        </row>
        <row r="54">
          <cell r="A54" t="str">
            <v>2.1.5.5</v>
          </cell>
          <cell r="B54" t="str">
            <v>S.T.I. de SEMICODO PVC‐S de Ø4"X45</v>
          </cell>
          <cell r="F54">
            <v>0</v>
          </cell>
        </row>
        <row r="55">
          <cell r="A55" t="str">
            <v>2.1.5.6</v>
          </cell>
          <cell r="B55" t="str">
            <v>S.T.I. de CODO PVC‐S de Ø4"X90</v>
          </cell>
          <cell r="F55">
            <v>0</v>
          </cell>
        </row>
        <row r="58">
          <cell r="A58" t="str">
            <v>2.1.6.1</v>
          </cell>
          <cell r="B58" t="str">
            <v>SUMINISTRO E INSTALACION DE BOMBA GRUNDFOS Características: Diámetro Recorte del impulsor 50""/ Diámetro de conexiones succión 3"" 125lb ANSI y Descarga 3" 250lb ANSI / Rotación CW. Materiales: Cuerpo hidráulico en Hierro Fundido / Impulsor en Silicon Bronce / Sello Mecánico 21 caras en carbón vs. Cerámica - elastómeros en Buna. Ensamble: Bomba y motor ensamblados mediante acople flexible, guarda acople y base común en hierro. Datos eléctricos: Acoplada a motor de 3600 RPM / 2.0 HP / 3 x 220 V ‐ 60Hz / TEFC (IP55) / Eficiencia Premium IE3</v>
          </cell>
          <cell r="F58">
            <v>19051200</v>
          </cell>
        </row>
        <row r="59">
          <cell r="A59" t="str">
            <v>2.1.6.2</v>
          </cell>
          <cell r="B59" t="str">
            <v>SUMINISTRO E INSTALACION DE TABLEROS DE CONTROL DE BOMBAS</v>
          </cell>
          <cell r="F59">
            <v>4500000</v>
          </cell>
        </row>
        <row r="60">
          <cell r="A60" t="str">
            <v>2.1.6.3</v>
          </cell>
          <cell r="B60" t="str">
            <v>S.T.C en concreto SOLADO de f`c = 140 kg/cm2 para apoyo, e = 5 cm</v>
          </cell>
          <cell r="F60">
            <v>409460</v>
          </cell>
        </row>
        <row r="61">
          <cell r="A61" t="str">
            <v>2.1.6.4</v>
          </cell>
          <cell r="B61" t="str">
            <v>S.T.C. de Concreto PILOTES DE APOYO f'c=28 Mpa Ø25mm, hasta 5 m de profundidad</v>
          </cell>
          <cell r="F61">
            <v>0</v>
          </cell>
        </row>
        <row r="62">
          <cell r="A62" t="str">
            <v>2.1.6.5</v>
          </cell>
          <cell r="B62" t="str">
            <v>Suministro, transporte, armado y vaciado de LOSA DE PISO en concreto reforzado PARA POZO ESTACION DE BOMBEO</v>
          </cell>
          <cell r="F62">
            <v>4599030</v>
          </cell>
        </row>
        <row r="63">
          <cell r="A63" t="str">
            <v>2.1.6.6</v>
          </cell>
          <cell r="B63" t="str">
            <v>Suministro, transporte, armado y vaciado de MUROS Y LOSA SUPERIOR en concreto reforzado PARA POZO ESTACION DE BOMBEO</v>
          </cell>
          <cell r="F63">
            <v>29550039.199999999</v>
          </cell>
        </row>
        <row r="64">
          <cell r="A64" t="str">
            <v>2.1.6.7</v>
          </cell>
          <cell r="B64" t="str">
            <v>Suministro, transporte, corte, figuración y colocación de ACERO de refuerzo fy = 420 MPa‐60000 PSI, corrugado. (Incluye figuración)</v>
          </cell>
          <cell r="F64">
            <v>6021498</v>
          </cell>
        </row>
        <row r="68">
          <cell r="A68" t="str">
            <v>2.1.7.1.1</v>
          </cell>
          <cell r="B68" t="str">
            <v>LOCALIZACIÓN, TRAZADO Y REPLANTEO TOPOGRÁFICO, INCLUYE COMISIÓN Y EQUIPO DE TOPOGRAFÍA, ENTREGA DE MEMORIAS, CÁLCULOS Y PLANOS RECORD DEL PROYECTO EN MEDIO MAGNÉTICO</v>
          </cell>
          <cell r="F68">
            <v>666678</v>
          </cell>
        </row>
        <row r="69">
          <cell r="A69" t="str">
            <v>2.1.7.1.2</v>
          </cell>
          <cell r="B69" t="str">
            <v>Instalación de CAMPAMENTO CONTENEDOR EN ALQUILER</v>
          </cell>
          <cell r="F69">
            <v>0</v>
          </cell>
        </row>
        <row r="71">
          <cell r="A71" t="str">
            <v>2.1.7.2.1</v>
          </cell>
          <cell r="B71" t="str">
            <v>Excavación MECANICA de 0‐2m de material heterogéneo bajo cualquier grado de humedad, incluye roca descompuesta y bolas de roca hasta de 0,35m3. Medida en sitio</v>
          </cell>
          <cell r="F71">
            <v>1967460</v>
          </cell>
        </row>
        <row r="72">
          <cell r="A72" t="str">
            <v>2.1.7.2.2</v>
          </cell>
          <cell r="B72" t="str">
            <v>Entibado temporal (formaleta METALICA)</v>
          </cell>
          <cell r="F72">
            <v>3881712</v>
          </cell>
        </row>
        <row r="74">
          <cell r="A74" t="str">
            <v>2.1.7.3.1</v>
          </cell>
          <cell r="B74" t="str">
            <v>Suministro, transporte, colocación de Entresuelo en triturado de 3/4" para cimentación de tubería</v>
          </cell>
          <cell r="F74">
            <v>4384512</v>
          </cell>
        </row>
        <row r="76">
          <cell r="A76" t="str">
            <v>2.1.7.4.1</v>
          </cell>
          <cell r="B76" t="str">
            <v>S.T.C en concreto SOLADO de f`c = 140 kg/cm2 para apoyo, e = 5 cm</v>
          </cell>
          <cell r="F76">
            <v>1474056</v>
          </cell>
        </row>
        <row r="77">
          <cell r="A77" t="str">
            <v>2.1.7.4.2</v>
          </cell>
          <cell r="B77" t="str">
            <v>Suministro, transporte, corte, figuración y colocación de ACERO de refuerzo fy = 420 MPa‐60000 PSI, corrugado. (Incluye figuración)</v>
          </cell>
          <cell r="F77">
            <v>57527862</v>
          </cell>
        </row>
        <row r="79">
          <cell r="A79" t="str">
            <v>2.1.7.5.1</v>
          </cell>
          <cell r="B79" t="str">
            <v xml:space="preserve">VALVULA DE 12"-ACERO INOX-COMPUERTA TIPO GUILLOTINA BIDIRECCIONAL  TIPO WAFER CON VOLANTE (SEGUN MEDIDAS).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</v>
          </cell>
          <cell r="F79">
            <v>9481192</v>
          </cell>
        </row>
        <row r="80">
          <cell r="A80" t="str">
            <v>2.1.7.5.2</v>
          </cell>
          <cell r="B80" t="str">
            <v>PASAMURO 10"X70cm AC.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v>
          </cell>
          <cell r="F80">
            <v>3883932</v>
          </cell>
        </row>
        <row r="81">
          <cell r="A81" t="str">
            <v>2.1.7.5.3</v>
          </cell>
          <cell r="B81" t="str">
            <v>SUMINISTRO ADAPTADOR BRIDA UNIVERSAL PARA PVC 10".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v>
          </cell>
          <cell r="F81">
            <v>3943932</v>
          </cell>
        </row>
        <row r="83">
          <cell r="A83" t="str">
            <v>2.1.7.6.1</v>
          </cell>
          <cell r="B83" t="str">
            <v>IMPERMEABILIZACIÓN  INTERNA CON POLIUREA  o SIKAPLAN según ficha técnica</v>
          </cell>
          <cell r="F83">
            <v>5223903.75</v>
          </cell>
        </row>
        <row r="84">
          <cell r="A84" t="str">
            <v>2.1.7.6.2</v>
          </cell>
          <cell r="B84" t="str">
            <v>Suministro e instalación de filtros, incluye tubería PVC perforada de 4", geotextil no tejido 1600, triturado de 1/2", 3/4", 1".</v>
          </cell>
          <cell r="F84">
            <v>1660152</v>
          </cell>
        </row>
        <row r="86">
          <cell r="A86" t="str">
            <v>2.1.7.7.1</v>
          </cell>
          <cell r="B86" t="str">
            <v>SUMINISTRO E INSTALACION DE Cinta PVC-O30, tipo central-ancho 30cm, se incluyen accesorios esquineros pieza en 90 y pieza en Tee</v>
          </cell>
          <cell r="F86">
            <v>2183981.6</v>
          </cell>
        </row>
        <row r="87">
          <cell r="A87" t="str">
            <v>2.1.7.7.2</v>
          </cell>
          <cell r="B87" t="str">
            <v>Suministro de Marco en acero galvanizado Angulo de 3" incluye instalación</v>
          </cell>
          <cell r="F87">
            <v>1135532.72</v>
          </cell>
        </row>
        <row r="88">
          <cell r="A88" t="str">
            <v>2.1.7.7.3</v>
          </cell>
          <cell r="B88" t="str">
            <v>Suministro  de Tapas tipo reja en Polipropileno 80x70cm</v>
          </cell>
          <cell r="F88">
            <v>482996</v>
          </cell>
        </row>
        <row r="91">
          <cell r="A91" t="str">
            <v>2.2</v>
          </cell>
          <cell r="B91" t="str">
            <v>TRAMO COLECTOR AGUAS LLUVIAS</v>
          </cell>
        </row>
        <row r="93">
          <cell r="A93" t="str">
            <v>2.2.1.1</v>
          </cell>
          <cell r="B93" t="str">
            <v>LOCALIZACIÓN, TRAZADO Y REPLANTEO TOPOGRÁFICO DE REDES ACUEDUCTO, INCLUYE COMISIÓN Y EQUIPO DE TOPOGRAFÍA, ENTREGA DE MEMORIAS, CÁLCULOS Y PLANOS RECORD DEL PROYECTO EN MEDIO MAGNÉTICO</v>
          </cell>
          <cell r="F93">
            <v>2666712</v>
          </cell>
        </row>
        <row r="94">
          <cell r="A94" t="str">
            <v>2.2.1.2</v>
          </cell>
          <cell r="B94" t="str">
            <v>EXCAVACIÓN EN MATERIAL COMÚN DE LA EXPLANACIÓN Y CANALES - DESCAPOTE A MÁQUINA e=0,40M.</v>
          </cell>
          <cell r="F94">
            <v>0</v>
          </cell>
        </row>
        <row r="97">
          <cell r="A97" t="str">
            <v>2.2.2.1</v>
          </cell>
          <cell r="B97" t="str">
            <v>DEMOLICIÓN DE ESTRUCTURAS EN CONCRETO REFORZADO</v>
          </cell>
          <cell r="F97">
            <v>329426</v>
          </cell>
        </row>
        <row r="98">
          <cell r="A98" t="str">
            <v>2.2.2.2</v>
          </cell>
          <cell r="B98" t="str">
            <v>CORTE Y ROTURA DE ANDENES Y PAVIMENTO HASTA e=15cm</v>
          </cell>
          <cell r="F98">
            <v>1141783</v>
          </cell>
        </row>
        <row r="101">
          <cell r="A101" t="str">
            <v>2.2.3.1</v>
          </cell>
          <cell r="B101" t="str">
            <v>Excavación MANUAL de 0‐2m de material heterogéneo bajo cualquier grado de humedad, incluye roca descompuesta y bolas de roca hasta de 0,35m3. Medida en sitio</v>
          </cell>
          <cell r="F101">
            <v>7295771</v>
          </cell>
        </row>
        <row r="102">
          <cell r="A102" t="str">
            <v>2.2.3.2</v>
          </cell>
          <cell r="B102" t="str">
            <v>Cargue, retiro y botada de material proveniente de la excavación a cualquier distancia, medida en sitio. Incluye mano de obra con 2 ayudantes</v>
          </cell>
          <cell r="F102">
            <v>0</v>
          </cell>
        </row>
        <row r="103">
          <cell r="A103" t="str">
            <v>2.2.3.3</v>
          </cell>
          <cell r="B103" t="str">
            <v>Entibado temporal (formaleta METALICA)</v>
          </cell>
          <cell r="F103">
            <v>18951888</v>
          </cell>
        </row>
        <row r="104">
          <cell r="A104" t="str">
            <v>2.2.3.4</v>
          </cell>
          <cell r="B104" t="str">
            <v>Llenos con material de préstamo en LIMO/ARENILLA, compactados mecánicamente hasta obtener una densidad del 100% de la máxima obtenida en el ensayo del Próctor modificado.</v>
          </cell>
          <cell r="F104">
            <v>0</v>
          </cell>
        </row>
        <row r="105">
          <cell r="A105" t="str">
            <v>2.2.3.5</v>
          </cell>
          <cell r="B105" t="str">
            <v>Suministro, transporte, colocación de Entresuelo en triturado de 3/4" para cimentación de tubería</v>
          </cell>
          <cell r="F105">
            <v>34601107.200000003</v>
          </cell>
        </row>
        <row r="108">
          <cell r="A108" t="str">
            <v>2.2.4.1</v>
          </cell>
          <cell r="B108" t="str">
            <v>S.T.C en concreto SOLADO de f`c = 140 kg/cm2 para apoyo, e = 5 cm</v>
          </cell>
          <cell r="F108">
            <v>2047300</v>
          </cell>
        </row>
        <row r="109">
          <cell r="A109" t="str">
            <v>2.2.4.2</v>
          </cell>
          <cell r="B109" t="str">
            <v>S.T.C. ATRAQUES de Concreto f'c=140kg/cm2, para tubería y accesorios</v>
          </cell>
          <cell r="F109">
            <v>31168600</v>
          </cell>
        </row>
        <row r="110">
          <cell r="A110" t="str">
            <v>2.2.4.3</v>
          </cell>
          <cell r="B110" t="str">
            <v>S.T.C. de Concreto PILOTES DE APOYO f'c=28 Mpa Ø25mm, hasta 5 m de profundidad</v>
          </cell>
          <cell r="F110">
            <v>5882206.2000000002</v>
          </cell>
        </row>
        <row r="111">
          <cell r="A111" t="str">
            <v>2.2.4.4</v>
          </cell>
          <cell r="B111" t="str">
            <v>Suministro, transporte, corte, figuración y colocación de ACERO de refuerzo fy = 420 MPa‐60000 PSI, corrugado. (Incluye figuración)</v>
          </cell>
          <cell r="F111">
            <v>2942100</v>
          </cell>
        </row>
        <row r="112">
          <cell r="A112" t="str">
            <v>2.2.4.5</v>
          </cell>
          <cell r="B112" t="str">
            <v>Suministro, transporte, instalación. Juego de ANILLO + CUELLO + TAPA PREFABRICADO, para cámara de inspección DN=1200mm</v>
          </cell>
          <cell r="F112">
            <v>36189362</v>
          </cell>
        </row>
        <row r="113">
          <cell r="A113" t="str">
            <v>2.2.4.6</v>
          </cell>
          <cell r="B113" t="str">
            <v>Suministro, transporte, instalación. CONO PREFABRICADO, para cámara de inspección DN=1200mm</v>
          </cell>
          <cell r="F113">
            <v>22905800</v>
          </cell>
        </row>
        <row r="114">
          <cell r="A114" t="str">
            <v>2.2.4.7</v>
          </cell>
          <cell r="B114" t="str">
            <v>Suministro, transporte, instalación. CILINDRO PREFABRICADO, para cámara de inspección DN=1200mm ‐ H=1.0m</v>
          </cell>
          <cell r="F114">
            <v>33633820</v>
          </cell>
        </row>
        <row r="115">
          <cell r="A115" t="str">
            <v>2.2.4.8</v>
          </cell>
          <cell r="B115" t="str">
            <v>Suministro, transporte, instalación. CILINDRO PREFABRICADO, para cámara de inspección DN=1200mm‐H=0.5m</v>
          </cell>
          <cell r="F115">
            <v>9691768</v>
          </cell>
        </row>
        <row r="116">
          <cell r="A116" t="str">
            <v>2.2.4.9</v>
          </cell>
          <cell r="B116" t="str">
            <v>Suministro, transporte, instalación. BASE PREFABRICADA, para cámara de inspección</v>
          </cell>
          <cell r="F116">
            <v>33980620</v>
          </cell>
        </row>
        <row r="117">
          <cell r="A117" t="str">
            <v>2.2.4.10</v>
          </cell>
          <cell r="B117" t="str">
            <v>Suministro, transporte, instalación. CAJA DE INSPECCION 60X60cm incluye tapa y herrajes</v>
          </cell>
          <cell r="F117">
            <v>150723644</v>
          </cell>
        </row>
        <row r="118">
          <cell r="A118" t="str">
            <v>2.2.4.11</v>
          </cell>
          <cell r="B118" t="str">
            <v>Suministro, transporte, instalación. CAJA DE INSPECCION 1.5X1.5m incluye tapa y herrajes</v>
          </cell>
          <cell r="F118">
            <v>11122629</v>
          </cell>
        </row>
        <row r="119">
          <cell r="A119" t="str">
            <v>2.2.4.12</v>
          </cell>
          <cell r="B119" t="str">
            <v>Suministro, transporte, armado y vaciado de CABEZOTE DE DESCARGA en concreto reforzado para Tubería DN‐315mm</v>
          </cell>
          <cell r="F119">
            <v>9314114</v>
          </cell>
        </row>
        <row r="120">
          <cell r="A120" t="str">
            <v>2.2.4.13</v>
          </cell>
          <cell r="B120" t="str">
            <v>Suministro, transporte, armado y vaciado de CABEZOTE DE DESCARGA en concreto reforzado para Tubería DN‐900mm</v>
          </cell>
          <cell r="F120">
            <v>31309621</v>
          </cell>
        </row>
        <row r="121">
          <cell r="A121" t="str">
            <v>2.2.4.14</v>
          </cell>
          <cell r="B121" t="str">
            <v xml:space="preserve">Suministro, transporte, armado y vaciado de SUMIDERO </v>
          </cell>
          <cell r="F121">
            <v>46609585</v>
          </cell>
        </row>
        <row r="124">
          <cell r="A124" t="str">
            <v>2.2.5.1</v>
          </cell>
          <cell r="B124" t="str">
            <v>S.T.I. de Tubería PVC‐S (NOVAFORT) de Ø6" (160 mm)</v>
          </cell>
          <cell r="F124">
            <v>63023616</v>
          </cell>
        </row>
        <row r="125">
          <cell r="A125" t="str">
            <v>2.2.5.2</v>
          </cell>
          <cell r="B125" t="str">
            <v>S.T.I. de Tubería PVC‐S (NOVAFORT) de Ø10" (250 mm)</v>
          </cell>
          <cell r="F125">
            <v>41590164</v>
          </cell>
        </row>
        <row r="126">
          <cell r="A126" t="str">
            <v>2.2.5.3</v>
          </cell>
          <cell r="B126" t="str">
            <v>S.T.I. de Tubería PVC‐S (NOVAFORT) de Ø12" (315 mm)</v>
          </cell>
          <cell r="F126">
            <v>142911264</v>
          </cell>
        </row>
        <row r="127">
          <cell r="A127" t="str">
            <v>2.2.5.4</v>
          </cell>
          <cell r="B127" t="str">
            <v>S.T.I. de Tubería PVC‐S (NOVAFORT) de Ø16" (400 mm)</v>
          </cell>
          <cell r="F127">
            <v>214937063</v>
          </cell>
        </row>
        <row r="128">
          <cell r="A128" t="str">
            <v>2.2.5.5</v>
          </cell>
          <cell r="B128" t="str">
            <v>S.T.I. de Tubería PVC‐S (NOVAFORT) de Ø20" (500 mm)</v>
          </cell>
          <cell r="F128">
            <v>353503920</v>
          </cell>
        </row>
        <row r="129">
          <cell r="A129" t="str">
            <v>2.2.5.6</v>
          </cell>
          <cell r="B129" t="str">
            <v>S.T.I. de Tubería PVC‐S (NOVAFORT) de Ø24" (600 mm)</v>
          </cell>
          <cell r="F129">
            <v>140285717</v>
          </cell>
        </row>
        <row r="130">
          <cell r="A130" t="str">
            <v>2.2.5.7</v>
          </cell>
          <cell r="B130" t="str">
            <v>S.T.I. de Tubería PVC‐S (NOVAFORT) de Ø30" (760 mm)</v>
          </cell>
          <cell r="F130">
            <v>88886698</v>
          </cell>
        </row>
        <row r="131">
          <cell r="A131" t="str">
            <v>2.2.5.8</v>
          </cell>
          <cell r="B131" t="str">
            <v>S.T.I. de Tubería PVC‐S (NOVAFORT) de Ø36" (900 mm)</v>
          </cell>
          <cell r="F131">
            <v>288826020</v>
          </cell>
        </row>
        <row r="132">
          <cell r="A132" t="str">
            <v>2.2.5.9</v>
          </cell>
          <cell r="B132" t="str">
            <v>S.T.I. de SEMICODO PVC‐S de Ø4"X45</v>
          </cell>
          <cell r="F132">
            <v>0</v>
          </cell>
        </row>
        <row r="133">
          <cell r="A133" t="str">
            <v>2.2.5.10</v>
          </cell>
          <cell r="B133" t="str">
            <v>S.T.I. de CODO PVC‐S de Ø4"X90</v>
          </cell>
          <cell r="F133">
            <v>0</v>
          </cell>
        </row>
        <row r="136">
          <cell r="A136" t="str">
            <v>2.3</v>
          </cell>
          <cell r="B136" t="str">
            <v>RED MATRIZ DE ACUEDUCTO TRAMO CIRCUITO CENTRO</v>
          </cell>
        </row>
        <row r="138">
          <cell r="A138" t="str">
            <v>2.3.1.1</v>
          </cell>
          <cell r="B138" t="str">
            <v>LOCALIZACIÓN, TRAZADO Y REPLANTEO TOPOGRÁFICO DE REDES ACUEDUCTO, INCLUYE COMISIÓN Y EQUIPO DE TOPOGRAFÍA, ENTREGA DE MEMORIAS, CÁLCULOS Y PLANOS RECORD DEL PROYECTO EN MEDIO MAGNÉTICO</v>
          </cell>
          <cell r="F138">
            <v>1333356</v>
          </cell>
        </row>
        <row r="139">
          <cell r="A139" t="str">
            <v>2.3.1.2</v>
          </cell>
          <cell r="B139" t="str">
            <v>EXCAVACIÓN EN MATERIAL COMÚN DE LA EXPLANACIÓN Y CANALES - DESCAPOTE A MÁQUINA e=0,40M.</v>
          </cell>
          <cell r="F139">
            <v>0</v>
          </cell>
        </row>
        <row r="142">
          <cell r="A142" t="str">
            <v>2.3.2.1</v>
          </cell>
          <cell r="B142" t="str">
            <v>DEMOLICIÓN DE ESTRUCTURAS EN CONCRETO REFORZADO</v>
          </cell>
          <cell r="F142">
            <v>164713</v>
          </cell>
        </row>
        <row r="143">
          <cell r="A143" t="str">
            <v>2.3.2.2</v>
          </cell>
          <cell r="B143" t="str">
            <v>CORTE Y ROTURA DE ANDENES Y PAVIMENTO HASTA e=15cm</v>
          </cell>
          <cell r="F143">
            <v>154295</v>
          </cell>
        </row>
        <row r="146">
          <cell r="A146" t="str">
            <v>2.3.3.1</v>
          </cell>
          <cell r="B146" t="str">
            <v>Excavación MANUAL de 0‐2m de material heterogéneo bajo cualquier grado de humedad, incluye roca descompuesta y bolas de roca hasta de 0,35m3. Medida en sitio</v>
          </cell>
          <cell r="F146">
            <v>24614353.889999997</v>
          </cell>
        </row>
        <row r="147">
          <cell r="A147" t="str">
            <v>2.3.3.2</v>
          </cell>
          <cell r="B147" t="str">
            <v>Cargue, retiro y botada de material proveniente de la excavación a cualquier distancia, medida en sitio. Incluye mano de obra con 2 ayudantes</v>
          </cell>
          <cell r="F147">
            <v>17775422</v>
          </cell>
        </row>
        <row r="148">
          <cell r="A148" t="str">
            <v>2.3.3.3</v>
          </cell>
          <cell r="B148" t="str">
            <v>Llenos con material de préstamo en LIMO/ARENILLA, compactados mecánicamente hasta obtener una densidad del 100% de la máxima obtenida en el ensayo del Próctor modificado.</v>
          </cell>
          <cell r="F148">
            <v>44234151.719999999</v>
          </cell>
        </row>
        <row r="149">
          <cell r="A149" t="str">
            <v>2.3.3.4</v>
          </cell>
          <cell r="B149" t="str">
            <v>Suministro, transporte, colocación de Entresuelo en triturado de 3/4" para cimentación de tubería</v>
          </cell>
          <cell r="F149">
            <v>15467584</v>
          </cell>
        </row>
        <row r="152">
          <cell r="A152" t="str">
            <v>2.3.4.1</v>
          </cell>
          <cell r="B152" t="str">
            <v>S.T.C en concreto SOLADO de f`c = 140 kg/cm2 para apoyo, e = 5 cm</v>
          </cell>
          <cell r="F152">
            <v>1023650</v>
          </cell>
        </row>
        <row r="153">
          <cell r="A153" t="str">
            <v>2.3.4.2</v>
          </cell>
          <cell r="B153" t="str">
            <v>S.T.C. ATRAQUES de Concreto f'c=140kg/cm2, para tubería y accesorios</v>
          </cell>
          <cell r="F153">
            <v>3740232</v>
          </cell>
        </row>
        <row r="154">
          <cell r="A154" t="str">
            <v>2.3.4.3</v>
          </cell>
          <cell r="B154" t="str">
            <v>Suministro, transporte, corte, figuración y colocación de ACERO de refuerzo fy = 420 MPa‐60000 PSI, corrugado. (Incluye figuración)</v>
          </cell>
          <cell r="F154">
            <v>1961400</v>
          </cell>
        </row>
        <row r="157">
          <cell r="A157" t="str">
            <v>2.3.5.1</v>
          </cell>
          <cell r="B157" t="str">
            <v>S.T.I. ACOMETIDA DOMICILIAR 1/2"</v>
          </cell>
          <cell r="F157">
            <v>200667816</v>
          </cell>
        </row>
        <row r="158">
          <cell r="A158" t="str">
            <v>2.3.5.2</v>
          </cell>
          <cell r="B158" t="str">
            <v>S.T.I. de Tubería PEAD‐PN16‐RDE11 de Ø3" (90 mm)</v>
          </cell>
          <cell r="F158">
            <v>0</v>
          </cell>
        </row>
        <row r="159">
          <cell r="A159" t="str">
            <v>2.3.5.3</v>
          </cell>
          <cell r="B159" t="str">
            <v>S.T.I. de Tubería PEAD‐PN10‐RDE17 de Ø4" (110 mm)</v>
          </cell>
          <cell r="F159">
            <v>62753347.829999998</v>
          </cell>
        </row>
        <row r="160">
          <cell r="A160" t="str">
            <v>2.3.5.4</v>
          </cell>
          <cell r="B160" t="str">
            <v>S.T.I. de CODO 45 PEAD‐PN16(Ø3"‐90mm)X45</v>
          </cell>
          <cell r="F160">
            <v>4293072</v>
          </cell>
        </row>
        <row r="161">
          <cell r="A161" t="str">
            <v>2.3.5.5</v>
          </cell>
          <cell r="B161" t="str">
            <v>S.T.I. de CODO 90 PEAD‐PN16(Ø3"‐90mm)X90</v>
          </cell>
          <cell r="F161">
            <v>0</v>
          </cell>
        </row>
        <row r="162">
          <cell r="A162" t="str">
            <v>2.3.5.6</v>
          </cell>
          <cell r="B162" t="str">
            <v>S.T.I. de TEE PEAD‐PN16(Ø3"‐90mm)</v>
          </cell>
          <cell r="F162">
            <v>4897752</v>
          </cell>
        </row>
        <row r="163">
          <cell r="A163" t="str">
            <v>2.3.5.7</v>
          </cell>
          <cell r="B163" t="str">
            <v>S.T.I. de TEE PEAD‐PN16(Ø4"‐110mm)</v>
          </cell>
          <cell r="F163">
            <v>3191309</v>
          </cell>
        </row>
        <row r="164">
          <cell r="A164" t="str">
            <v>2.3.5.8</v>
          </cell>
          <cell r="B164" t="str">
            <v>S.T.I. de REDUCCION PEAD‐PN16(Ø4"X3"‐110mmX90mm)</v>
          </cell>
          <cell r="F164">
            <v>1682790</v>
          </cell>
        </row>
        <row r="165">
          <cell r="A165" t="str">
            <v>2.3.5.9</v>
          </cell>
          <cell r="B165" t="str">
            <v>S.T.I. de FLANCHE UNIVERSAL PEAD‐PN16(Ø4"‐110mm)</v>
          </cell>
          <cell r="F165">
            <v>3178350</v>
          </cell>
        </row>
        <row r="166">
          <cell r="A166" t="str">
            <v>2.3.5.10</v>
          </cell>
          <cell r="B166" t="str">
            <v>S.T.I. de VALVULA COMPUERTA HD EXTREMO BRIDA ‐Ø3"</v>
          </cell>
          <cell r="F166">
            <v>25512620</v>
          </cell>
        </row>
        <row r="167">
          <cell r="A167" t="str">
            <v>2.3.5.11</v>
          </cell>
          <cell r="B167" t="str">
            <v>S.T.I. de VALVULA COMPUERTA HD EXTREMO BRIDA ‐Ø4"</v>
          </cell>
          <cell r="F167">
            <v>22104780</v>
          </cell>
        </row>
        <row r="168">
          <cell r="A168" t="str">
            <v>2.3.5.12</v>
          </cell>
          <cell r="B168" t="str">
            <v>S.T.I. de HIDRANTE TIPO MILAN + KIT DE NIVELACION ‐Ø3"</v>
          </cell>
          <cell r="F168">
            <v>16566668</v>
          </cell>
        </row>
        <row r="171">
          <cell r="A171">
            <v>3</v>
          </cell>
          <cell r="B171" t="str">
            <v>OBRA NO PREVISTA (EXTRA) No. 1 - ADICION</v>
          </cell>
          <cell r="C171"/>
          <cell r="D171"/>
          <cell r="E171"/>
          <cell r="F171"/>
        </row>
        <row r="172">
          <cell r="A172" t="str">
            <v>OE1</v>
          </cell>
          <cell r="B172" t="str">
            <v>Cerramiento provisional en lona de polipropileno</v>
          </cell>
          <cell r="F172">
            <v>15312150</v>
          </cell>
        </row>
        <row r="173">
          <cell r="A173" t="str">
            <v>OE2</v>
          </cell>
          <cell r="B173" t="str">
            <v>Tala de arboles diametro DAP entre 0,61-1,2 mts (incluye aserrado y acopio)</v>
          </cell>
          <cell r="F173">
            <v>3412337.801</v>
          </cell>
        </row>
        <row r="174">
          <cell r="A174" t="str">
            <v>OE3</v>
          </cell>
          <cell r="B174" t="str">
            <v>Tala de arboles diametro DAP mayor a 1,21 mts (incluye aserrado y acopio)</v>
          </cell>
          <cell r="F174">
            <v>1602573</v>
          </cell>
        </row>
        <row r="177">
          <cell r="A177">
            <v>4</v>
          </cell>
          <cell r="B177" t="str">
            <v>OBRA NO PREVISTA (EXTRA) No. 2 - ADICION</v>
          </cell>
          <cell r="C177"/>
          <cell r="D177"/>
          <cell r="E177"/>
          <cell r="F177"/>
        </row>
        <row r="178">
          <cell r="A178" t="str">
            <v>OE4</v>
          </cell>
          <cell r="B178" t="str">
            <v>EXCAVACION SIN ZANJA perforación teledirigida para diámetro de 6"</v>
          </cell>
          <cell r="F178">
            <v>52556125</v>
          </cell>
        </row>
        <row r="179">
          <cell r="A179" t="str">
            <v>OE5</v>
          </cell>
          <cell r="B179" t="str">
            <v>S.T.I. de CODO PVC-S de Ø6"X90</v>
          </cell>
          <cell r="F179">
            <v>105351524</v>
          </cell>
        </row>
        <row r="180">
          <cell r="A180" t="str">
            <v>OE6</v>
          </cell>
          <cell r="B180" t="str">
            <v>S.T.I. de SEMICODO PVC-S de Ø6"X45</v>
          </cell>
          <cell r="F180">
            <v>54336524</v>
          </cell>
        </row>
        <row r="181">
          <cell r="A181" t="str">
            <v>OE7</v>
          </cell>
          <cell r="B181" t="str">
            <v>S.T.I. de SILLA-YEE PVC-S de Ø315X160mm</v>
          </cell>
          <cell r="F181">
            <v>16698396</v>
          </cell>
        </row>
        <row r="182">
          <cell r="A182" t="str">
            <v>OE8</v>
          </cell>
          <cell r="B182" t="str">
            <v>S.T.I. de SILLA-YEE PVC-S de Ø400X160mm</v>
          </cell>
          <cell r="F182">
            <v>21990124</v>
          </cell>
        </row>
        <row r="183">
          <cell r="A183" t="str">
            <v>OE9</v>
          </cell>
          <cell r="B183" t="str">
            <v>S.T.I. de SILLA-YEE PVC-S de Ø500X160mm</v>
          </cell>
          <cell r="F183">
            <v>34672500</v>
          </cell>
        </row>
        <row r="184">
          <cell r="A184" t="str">
            <v>OE10</v>
          </cell>
          <cell r="B184" t="str">
            <v xml:space="preserve">S.T.I. de Tubería PEAD-PN16-RDE11 de Ø3" (75 mm) </v>
          </cell>
          <cell r="F184">
            <v>195388908.48000002</v>
          </cell>
        </row>
        <row r="185">
          <cell r="A185" t="str">
            <v>OE11</v>
          </cell>
          <cell r="B185" t="str">
            <v>S.T.I. de CODO45 PEAD-PN16(Ø4"-110mm)X45</v>
          </cell>
          <cell r="F185">
            <v>2058570</v>
          </cell>
        </row>
        <row r="186">
          <cell r="A186" t="str">
            <v>OE12</v>
          </cell>
          <cell r="B186" t="str">
            <v>S.T.I. de VÁLVULA TIPO VENTOSA EN HIERRO DÚCTIL (ASTM A-536) BRIDA (Ø1/2"), incluye accesorios</v>
          </cell>
          <cell r="F186">
            <v>972809.84</v>
          </cell>
        </row>
        <row r="187">
          <cell r="A187" t="str">
            <v>OE13</v>
          </cell>
          <cell r="B187" t="str">
            <v>CONSTRUCCION DE PILOTES DE APOYO, hasta 5 m de longitud, 114,3 mm de diámetro nominal, compuesto de armadura tubular con rosca, de acero EN ISO 11960 N-80, con límite elástico 562 N/mm², de 60,3 mm de diámetro exterior y 5,5 mm de espesor, y lechada de cemento CEM I 42,5N, con una relación agua/cemento de 0,4 dosificada en peso, vertida por el interior de la armadura mediante sistema de inyección única global (IU). SEGÚN DISEÑOS</v>
          </cell>
          <cell r="F187">
            <v>69626945.579999998</v>
          </cell>
        </row>
        <row r="188">
          <cell r="A188" t="str">
            <v>OE14</v>
          </cell>
          <cell r="B188" t="str">
            <v>Construcción de dados en concreto de 3000 PSI, dimensiones 40x40x40 m., para anclaje línea de impulsión</v>
          </cell>
          <cell r="F188">
            <v>6684093</v>
          </cell>
        </row>
        <row r="189">
          <cell r="A189" t="str">
            <v>OE15</v>
          </cell>
          <cell r="B189" t="str">
    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    </cell>
          <cell r="F189">
            <v>5761050.0999999996</v>
          </cell>
        </row>
        <row r="190">
          <cell r="A190" t="str">
            <v>OE16</v>
          </cell>
          <cell r="B190" t="str">
            <v>SUMINISTRO E INSTALACION ACOMETIDA ELECTRICA 220V MONOFASICA, INCLUYE TRASFORMADOR, LINEA PRIMARIA, LINEA SECUNDARIA Y TODOS LOS ELEMENTOS NECESARIOS PARA SU INSTALACION Y FUNCIONAMIENTO</v>
          </cell>
          <cell r="F190">
            <v>136791840</v>
          </cell>
        </row>
        <row r="191">
          <cell r="A191" t="str">
            <v>OE17</v>
          </cell>
          <cell r="B191" t="str">
            <v>S.T.I DE POSTES EN CONCRETO PARA ACOMETIDA ELECTRICA, INCLUYE ATRAQUE EN CONCRETO DE 2500 PSI, NO INCLUYE LLENO</v>
          </cell>
          <cell r="F191">
            <v>29071687</v>
          </cell>
        </row>
        <row r="192">
          <cell r="A192" t="str">
            <v>OE18</v>
          </cell>
          <cell r="B192" t="str">
            <v>S.T.I. de SILLA-YEE PVC-S de Ø200X160mm</v>
          </cell>
          <cell r="F192">
            <v>34328175</v>
          </cell>
        </row>
        <row r="193">
          <cell r="A193" t="str">
            <v>OE19</v>
          </cell>
          <cell r="B193" t="str">
            <v>Suministro, transporte e instalación de CAJA REGISTRO AGUA EN CONCRETO PARA MEDIDOR de 0.40X0.30m, incluye MEDIDOR DE 1/2" VOLUMÉTRICO, TAPA ANTI FRAUDE EN HD 34 X 21 y herrajes en anden</v>
          </cell>
          <cell r="F193">
            <v>172819328</v>
          </cell>
        </row>
        <row r="194">
          <cell r="A194" t="str">
            <v>OE20</v>
          </cell>
          <cell r="B194" t="str">
            <v>Escarificación de lleno existente para el mejoramiento de adherencia</v>
          </cell>
          <cell r="F194">
            <v>72204000</v>
          </cell>
        </row>
        <row r="195">
          <cell r="A195" t="str">
            <v>OE21</v>
          </cell>
          <cell r="B195" t="str">
            <v>SUMINISTRO, TRANSPORTE Y CONSTRUCCIÓN DE Filtro tipo francés, con una sección de 0,30 X 0,40, Piedra seleccionada entre 2" y 3" y Geotextil NT1600, NO INCLUYE EXCAVACIÓN, NI LLENO</v>
          </cell>
          <cell r="F195">
            <v>62066290</v>
          </cell>
        </row>
        <row r="196">
          <cell r="A196" t="str">
            <v>OE22</v>
          </cell>
          <cell r="B196" t="str">
            <v xml:space="preserve">SUMINISTRO, TRANSPORTE Y CONSTRUCCIÓN DE TERRAPLENES - OBRAS DE CONFORMACIÓN TERRENO SEGÚN ESTUDIO DE SUELOS, INCLUYE GEOTEXTIL </v>
          </cell>
          <cell r="F196">
            <v>1110539003.3892941</v>
          </cell>
        </row>
        <row r="199">
          <cell r="F199">
            <v>9998486839.3317432</v>
          </cell>
        </row>
        <row r="200">
          <cell r="E200">
            <v>0.245</v>
          </cell>
          <cell r="F200">
            <v>2449629275.6399999</v>
          </cell>
        </row>
        <row r="201">
          <cell r="E201">
            <v>0</v>
          </cell>
          <cell r="F201">
            <v>0</v>
          </cell>
        </row>
        <row r="202">
          <cell r="E202">
            <v>0.04</v>
          </cell>
          <cell r="F202">
            <v>399939473.56999999</v>
          </cell>
        </row>
        <row r="203">
          <cell r="F203">
            <v>2849568749.21</v>
          </cell>
        </row>
        <row r="204">
          <cell r="B204" t="str">
            <v>PMT (SEGÚN PRESUPUESTO)</v>
          </cell>
        </row>
        <row r="205">
          <cell r="B205" t="str">
            <v>PMA (PGIO) (SEGÚN PRESUPUESTO)</v>
          </cell>
          <cell r="M205"/>
        </row>
        <row r="206">
          <cell r="F206">
            <v>12989619808.113173</v>
          </cell>
          <cell r="K20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parcial 02 RESUMEN"/>
      <sheetName val="Acta parcial 02"/>
    </sheetNames>
    <sheetDataSet>
      <sheetData sheetId="0"/>
      <sheetData sheetId="1">
        <row r="16">
          <cell r="N16">
            <v>453068000</v>
          </cell>
        </row>
        <row r="17">
          <cell r="N17">
            <v>187899585.75999999</v>
          </cell>
        </row>
        <row r="22">
          <cell r="N22">
            <v>2471013622.3200002</v>
          </cell>
        </row>
        <row r="179">
          <cell r="M179">
            <v>15312150</v>
          </cell>
        </row>
        <row r="180">
          <cell r="N180">
            <v>401451.51</v>
          </cell>
        </row>
        <row r="181">
          <cell r="N181">
            <v>1068382</v>
          </cell>
        </row>
        <row r="191">
          <cell r="N191">
            <v>6112245.3399999999</v>
          </cell>
        </row>
        <row r="192">
          <cell r="N192">
            <v>21692580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parcial 04 RESUMEN"/>
      <sheetName val="Acta parcial 04"/>
    </sheetNames>
    <sheetDataSet>
      <sheetData sheetId="0"/>
      <sheetData sheetId="1">
        <row r="17">
          <cell r="Q17">
            <v>3444584.4</v>
          </cell>
        </row>
        <row r="22">
          <cell r="Q22">
            <v>391235138.54000002</v>
          </cell>
        </row>
        <row r="191">
          <cell r="Q191">
            <v>1890800</v>
          </cell>
        </row>
        <row r="192">
          <cell r="Q192">
            <v>2893551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parcial 03 RESUMEN"/>
      <sheetName val="Acta parcial 03"/>
    </sheetNames>
    <sheetDataSet>
      <sheetData sheetId="0"/>
      <sheetData sheetId="1">
        <row r="22">
          <cell r="N22">
            <v>532615668.60000002</v>
          </cell>
        </row>
        <row r="191">
          <cell r="N191">
            <v>6112245.3300000001</v>
          </cell>
        </row>
        <row r="192">
          <cell r="N192">
            <v>30000</v>
          </cell>
        </row>
        <row r="194">
          <cell r="F194">
            <v>9353879178.1199989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parcial 05 RESUMEN"/>
      <sheetName val="Acta parcial 05"/>
    </sheetNames>
    <sheetDataSet>
      <sheetData sheetId="0"/>
      <sheetData sheetId="1">
        <row r="22">
          <cell r="Q22">
            <v>414150750.64999998</v>
          </cell>
        </row>
        <row r="191">
          <cell r="Q191">
            <v>1890800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a parcial 01 y Modif RES"/>
      <sheetName val="Acta parcial 01 y Modif"/>
    </sheetNames>
    <sheetDataSet>
      <sheetData sheetId="0"/>
      <sheetData sheetId="1">
        <row r="180">
          <cell r="O180">
            <v>3010886.2949999999</v>
          </cell>
        </row>
        <row r="181">
          <cell r="O181">
            <v>534191</v>
          </cell>
        </row>
        <row r="190">
          <cell r="O190">
            <v>5436445.3300000001</v>
          </cell>
        </row>
        <row r="191">
          <cell r="O191">
            <v>33828600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7539-2BAD-47AE-B1A8-C03E8F4D8BDC}">
  <sheetPr>
    <pageSetUpPr fitToPage="1"/>
  </sheetPr>
  <dimension ref="A1:CA349"/>
  <sheetViews>
    <sheetView tabSelected="1" zoomScaleNormal="100" zoomScaleSheetLayoutView="100" workbookViewId="0">
      <selection activeCell="C5" sqref="C5:J5"/>
    </sheetView>
  </sheetViews>
  <sheetFormatPr baseColWidth="10" defaultColWidth="11.42578125" defaultRowHeight="12.75" x14ac:dyDescent="0.25"/>
  <cols>
    <col min="1" max="1" width="13" style="1" bestFit="1" customWidth="1"/>
    <col min="2" max="2" width="40.7109375" style="2" customWidth="1"/>
    <col min="3" max="3" width="18.7109375" style="3" customWidth="1"/>
    <col min="4" max="4" width="18.7109375" style="4" customWidth="1"/>
    <col min="5" max="72" width="18.7109375" style="5" customWidth="1"/>
    <col min="73" max="74" width="15.7109375" style="5" customWidth="1"/>
    <col min="75" max="75" width="27.85546875" style="6" bestFit="1" customWidth="1"/>
    <col min="76" max="76" width="27.85546875" style="7" bestFit="1" customWidth="1"/>
    <col min="77" max="77" width="20.7109375" style="7" bestFit="1" customWidth="1"/>
    <col min="78" max="78" width="22.85546875" style="7" bestFit="1" customWidth="1"/>
    <col min="79" max="79" width="14.28515625" style="7" bestFit="1" customWidth="1"/>
    <col min="80" max="16384" width="11.42578125" style="8"/>
  </cols>
  <sheetData>
    <row r="1" spans="1:79" ht="5.0999999999999996" customHeight="1" x14ac:dyDescent="0.25"/>
    <row r="2" spans="1:79" s="11" customFormat="1" ht="23.25" x14ac:dyDescent="0.25">
      <c r="A2" s="648"/>
      <c r="B2" s="649"/>
      <c r="C2" s="650" t="s">
        <v>0</v>
      </c>
      <c r="D2" s="639"/>
      <c r="E2" s="639"/>
      <c r="F2" s="639"/>
      <c r="G2" s="639"/>
      <c r="H2" s="639"/>
      <c r="I2" s="639"/>
      <c r="J2" s="639"/>
      <c r="K2" s="651" t="s">
        <v>1</v>
      </c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  <c r="AA2" s="639"/>
      <c r="AB2" s="639"/>
      <c r="AC2" s="639"/>
      <c r="AD2" s="639"/>
      <c r="AE2" s="639"/>
      <c r="AF2" s="639"/>
      <c r="AG2" s="639"/>
      <c r="AH2" s="639"/>
      <c r="AI2" s="639"/>
      <c r="AJ2" s="639"/>
      <c r="AK2" s="639"/>
      <c r="AL2" s="639"/>
      <c r="AM2" s="639"/>
      <c r="AN2" s="639"/>
      <c r="AO2" s="639"/>
      <c r="AP2" s="639"/>
      <c r="AQ2" s="639"/>
      <c r="AR2" s="639"/>
      <c r="AS2" s="639"/>
      <c r="AT2" s="639"/>
      <c r="AU2" s="639"/>
      <c r="AV2" s="639"/>
      <c r="AW2" s="639"/>
      <c r="AX2" s="639"/>
      <c r="AY2" s="639"/>
      <c r="AZ2" s="639"/>
      <c r="BA2" s="639"/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52"/>
      <c r="BV2" s="649"/>
      <c r="BW2" s="9"/>
      <c r="BX2" s="10"/>
      <c r="BY2" s="10"/>
      <c r="BZ2" s="10"/>
      <c r="CA2" s="10"/>
    </row>
    <row r="3" spans="1:79" s="11" customFormat="1" ht="23.25" x14ac:dyDescent="0.25">
      <c r="A3" s="649"/>
      <c r="B3" s="649"/>
      <c r="C3" s="650" t="s">
        <v>2</v>
      </c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E3" s="639"/>
      <c r="AF3" s="639"/>
      <c r="AG3" s="639"/>
      <c r="AH3" s="639"/>
      <c r="AI3" s="639"/>
      <c r="AJ3" s="639"/>
      <c r="AK3" s="639"/>
      <c r="AL3" s="639"/>
      <c r="AM3" s="639"/>
      <c r="AN3" s="639"/>
      <c r="AO3" s="639"/>
      <c r="AP3" s="639"/>
      <c r="AQ3" s="639"/>
      <c r="AR3" s="639"/>
      <c r="AS3" s="639"/>
      <c r="AT3" s="639"/>
      <c r="AU3" s="639"/>
      <c r="AV3" s="639"/>
      <c r="AW3" s="639"/>
      <c r="AX3" s="639"/>
      <c r="AY3" s="639"/>
      <c r="AZ3" s="639"/>
      <c r="BA3" s="639"/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49"/>
      <c r="BV3" s="649"/>
      <c r="BW3" s="9"/>
      <c r="BX3" s="10"/>
      <c r="BY3" s="10"/>
      <c r="BZ3" s="10"/>
      <c r="CA3" s="10"/>
    </row>
    <row r="4" spans="1:79" s="19" customFormat="1" ht="5.0999999999999996" customHeight="1" x14ac:dyDescent="0.25">
      <c r="A4" s="649"/>
      <c r="B4" s="649"/>
      <c r="C4" s="12"/>
      <c r="D4" s="12"/>
      <c r="E4" s="13"/>
      <c r="F4" s="13"/>
      <c r="G4" s="13"/>
      <c r="H4" s="13"/>
      <c r="I4" s="13"/>
      <c r="J4" s="13"/>
      <c r="K4" s="14"/>
      <c r="L4" s="15"/>
      <c r="M4" s="16"/>
      <c r="N4" s="16"/>
      <c r="O4" s="16"/>
      <c r="P4" s="16"/>
      <c r="Q4" s="16"/>
      <c r="R4" s="16"/>
      <c r="S4" s="16"/>
      <c r="T4" s="1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5"/>
      <c r="BE4" s="16"/>
      <c r="BF4" s="16"/>
      <c r="BG4" s="16"/>
      <c r="BH4" s="15"/>
      <c r="BI4" s="16"/>
      <c r="BJ4" s="16"/>
      <c r="BK4" s="16"/>
      <c r="BL4" s="15"/>
      <c r="BM4" s="16"/>
      <c r="BN4" s="16"/>
      <c r="BO4" s="16"/>
      <c r="BP4" s="15"/>
      <c r="BQ4" s="16"/>
      <c r="BR4" s="16"/>
      <c r="BS4" s="16"/>
      <c r="BT4" s="16"/>
      <c r="BU4" s="649"/>
      <c r="BV4" s="649"/>
      <c r="BW4" s="17"/>
      <c r="BX4" s="18"/>
      <c r="BY4" s="18"/>
      <c r="BZ4" s="18"/>
      <c r="CA4" s="18"/>
    </row>
    <row r="5" spans="1:79" s="22" customFormat="1" ht="18" x14ac:dyDescent="0.25">
      <c r="A5" s="649"/>
      <c r="B5" s="649"/>
      <c r="C5" s="640" t="s">
        <v>3</v>
      </c>
      <c r="D5" s="639"/>
      <c r="E5" s="639"/>
      <c r="F5" s="639"/>
      <c r="G5" s="639"/>
      <c r="H5" s="639"/>
      <c r="I5" s="639"/>
      <c r="J5" s="639"/>
      <c r="K5" s="638" t="s">
        <v>1</v>
      </c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Y5" s="639"/>
      <c r="Z5" s="639"/>
      <c r="AA5" s="639"/>
      <c r="AB5" s="639"/>
      <c r="AC5" s="639"/>
      <c r="AD5" s="639"/>
      <c r="AE5" s="639"/>
      <c r="AF5" s="639"/>
      <c r="AG5" s="639"/>
      <c r="AH5" s="639"/>
      <c r="AI5" s="639"/>
      <c r="AJ5" s="639"/>
      <c r="AK5" s="639"/>
      <c r="AL5" s="639"/>
      <c r="AM5" s="639"/>
      <c r="AN5" s="639"/>
      <c r="AO5" s="639"/>
      <c r="AP5" s="639"/>
      <c r="AQ5" s="639"/>
      <c r="AR5" s="639"/>
      <c r="AS5" s="639"/>
      <c r="AT5" s="639"/>
      <c r="AU5" s="639"/>
      <c r="AV5" s="639"/>
      <c r="AW5" s="639"/>
      <c r="AX5" s="639"/>
      <c r="AY5" s="639"/>
      <c r="AZ5" s="639"/>
      <c r="BA5" s="639"/>
      <c r="BB5" s="639"/>
      <c r="BC5" s="639"/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49"/>
      <c r="BV5" s="649"/>
      <c r="BW5" s="20"/>
      <c r="BX5" s="21"/>
      <c r="BY5" s="21"/>
      <c r="BZ5" s="21"/>
      <c r="CA5" s="21"/>
    </row>
    <row r="6" spans="1:79" s="22" customFormat="1" ht="18.75" customHeight="1" x14ac:dyDescent="0.25">
      <c r="A6" s="649"/>
      <c r="B6" s="649"/>
      <c r="C6" s="640" t="s">
        <v>4</v>
      </c>
      <c r="D6" s="639"/>
      <c r="E6" s="639"/>
      <c r="F6" s="639"/>
      <c r="G6" s="639"/>
      <c r="H6" s="639"/>
      <c r="I6" s="639"/>
      <c r="J6" s="639"/>
      <c r="K6" s="638" t="s">
        <v>5</v>
      </c>
      <c r="L6" s="639"/>
      <c r="M6" s="639"/>
      <c r="N6" s="639"/>
      <c r="O6" s="639"/>
      <c r="P6" s="639"/>
      <c r="Q6" s="639"/>
      <c r="R6" s="639"/>
      <c r="S6" s="639"/>
      <c r="T6" s="639"/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49"/>
      <c r="BV6" s="649"/>
      <c r="BW6" s="20"/>
      <c r="BX6" s="21"/>
      <c r="BY6" s="21"/>
      <c r="BZ6" s="21"/>
      <c r="CA6" s="21"/>
    </row>
    <row r="7" spans="1:79" s="22" customFormat="1" ht="18.75" customHeight="1" x14ac:dyDescent="0.25">
      <c r="A7" s="649"/>
      <c r="B7" s="649"/>
      <c r="C7" s="640" t="s">
        <v>6</v>
      </c>
      <c r="D7" s="639"/>
      <c r="E7" s="639"/>
      <c r="F7" s="639"/>
      <c r="G7" s="639"/>
      <c r="H7" s="639"/>
      <c r="I7" s="639"/>
      <c r="J7" s="639"/>
      <c r="K7" s="638" t="s">
        <v>7</v>
      </c>
      <c r="L7" s="639"/>
      <c r="M7" s="639"/>
      <c r="N7" s="639"/>
      <c r="O7" s="639"/>
      <c r="P7" s="639"/>
      <c r="Q7" s="639"/>
      <c r="R7" s="639"/>
      <c r="S7" s="639"/>
      <c r="T7" s="639"/>
      <c r="U7" s="639"/>
      <c r="V7" s="639"/>
      <c r="W7" s="639"/>
      <c r="X7" s="639"/>
      <c r="Y7" s="639"/>
      <c r="Z7" s="639"/>
      <c r="AA7" s="639"/>
      <c r="AB7" s="639"/>
      <c r="AC7" s="639"/>
      <c r="AD7" s="639"/>
      <c r="AE7" s="639"/>
      <c r="AF7" s="639"/>
      <c r="AG7" s="639"/>
      <c r="AH7" s="639"/>
      <c r="AI7" s="639"/>
      <c r="AJ7" s="639"/>
      <c r="AK7" s="639"/>
      <c r="AL7" s="639"/>
      <c r="AM7" s="639"/>
      <c r="AN7" s="639"/>
      <c r="AO7" s="639"/>
      <c r="AP7" s="639"/>
      <c r="AQ7" s="639"/>
      <c r="AR7" s="639"/>
      <c r="AS7" s="639"/>
      <c r="AT7" s="639"/>
      <c r="AU7" s="639"/>
      <c r="AV7" s="639"/>
      <c r="AW7" s="639"/>
      <c r="AX7" s="639"/>
      <c r="AY7" s="639"/>
      <c r="AZ7" s="639"/>
      <c r="BA7" s="639"/>
      <c r="BB7" s="639"/>
      <c r="BC7" s="639"/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49"/>
      <c r="BV7" s="649"/>
      <c r="BW7" s="20"/>
      <c r="BX7" s="21"/>
      <c r="BY7" s="21"/>
      <c r="BZ7" s="21"/>
      <c r="CA7" s="21"/>
    </row>
    <row r="8" spans="1:79" s="25" customFormat="1" ht="18.75" customHeight="1" x14ac:dyDescent="0.25">
      <c r="A8" s="649"/>
      <c r="B8" s="649"/>
      <c r="C8" s="640" t="s">
        <v>8</v>
      </c>
      <c r="D8" s="639"/>
      <c r="E8" s="639"/>
      <c r="F8" s="639"/>
      <c r="G8" s="639"/>
      <c r="H8" s="639"/>
      <c r="I8" s="639"/>
      <c r="J8" s="639"/>
      <c r="K8" s="638" t="s">
        <v>9</v>
      </c>
      <c r="L8" s="639"/>
      <c r="M8" s="639"/>
      <c r="N8" s="639"/>
      <c r="O8" s="639"/>
      <c r="P8" s="639"/>
      <c r="Q8" s="639"/>
      <c r="R8" s="639"/>
      <c r="S8" s="639"/>
      <c r="T8" s="639"/>
      <c r="U8" s="639"/>
      <c r="V8" s="639"/>
      <c r="W8" s="639"/>
      <c r="X8" s="639"/>
      <c r="Y8" s="639"/>
      <c r="Z8" s="639"/>
      <c r="AA8" s="639"/>
      <c r="AB8" s="639"/>
      <c r="AC8" s="639"/>
      <c r="AD8" s="639"/>
      <c r="AE8" s="639"/>
      <c r="AF8" s="639"/>
      <c r="AG8" s="639"/>
      <c r="AH8" s="639"/>
      <c r="AI8" s="639"/>
      <c r="AJ8" s="639"/>
      <c r="AK8" s="639"/>
      <c r="AL8" s="639"/>
      <c r="AM8" s="639"/>
      <c r="AN8" s="639"/>
      <c r="AO8" s="639"/>
      <c r="AP8" s="639"/>
      <c r="AQ8" s="639"/>
      <c r="AR8" s="639"/>
      <c r="AS8" s="639"/>
      <c r="AT8" s="639"/>
      <c r="AU8" s="639"/>
      <c r="AV8" s="639"/>
      <c r="AW8" s="639"/>
      <c r="AX8" s="639"/>
      <c r="AY8" s="639"/>
      <c r="AZ8" s="639"/>
      <c r="BA8" s="639"/>
      <c r="BB8" s="639"/>
      <c r="BC8" s="639"/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49"/>
      <c r="BV8" s="649"/>
      <c r="BW8" s="23"/>
      <c r="BX8" s="24"/>
      <c r="BY8" s="24"/>
      <c r="BZ8" s="24"/>
      <c r="CA8" s="24"/>
    </row>
    <row r="9" spans="1:79" s="25" customFormat="1" ht="18.75" customHeight="1" x14ac:dyDescent="0.25">
      <c r="A9" s="649"/>
      <c r="B9" s="649"/>
      <c r="C9" s="640" t="s">
        <v>10</v>
      </c>
      <c r="D9" s="639"/>
      <c r="E9" s="639"/>
      <c r="F9" s="639"/>
      <c r="G9" s="639"/>
      <c r="H9" s="639"/>
      <c r="I9" s="639"/>
      <c r="J9" s="639"/>
      <c r="K9" s="641">
        <v>45524</v>
      </c>
      <c r="L9" s="642"/>
      <c r="M9" s="642"/>
      <c r="N9" s="642"/>
      <c r="O9" s="642"/>
      <c r="P9" s="642"/>
      <c r="Q9" s="642"/>
      <c r="R9" s="642"/>
      <c r="S9" s="642"/>
      <c r="T9" s="642"/>
      <c r="U9" s="642"/>
      <c r="V9" s="642"/>
      <c r="W9" s="642"/>
      <c r="X9" s="642"/>
      <c r="Y9" s="642"/>
      <c r="Z9" s="642"/>
      <c r="AA9" s="642"/>
      <c r="AB9" s="642"/>
      <c r="AC9" s="642"/>
      <c r="AD9" s="642"/>
      <c r="AE9" s="642"/>
      <c r="AF9" s="642"/>
      <c r="AG9" s="642"/>
      <c r="AH9" s="642"/>
      <c r="AI9" s="642"/>
      <c r="AJ9" s="642"/>
      <c r="AK9" s="642"/>
      <c r="AL9" s="642"/>
      <c r="AM9" s="642"/>
      <c r="AN9" s="642"/>
      <c r="AO9" s="642"/>
      <c r="AP9" s="642"/>
      <c r="AQ9" s="642"/>
      <c r="AR9" s="642"/>
      <c r="AS9" s="642"/>
      <c r="AT9" s="642"/>
      <c r="AU9" s="642"/>
      <c r="AV9" s="642"/>
      <c r="AW9" s="642"/>
      <c r="AX9" s="642"/>
      <c r="AY9" s="642"/>
      <c r="AZ9" s="642"/>
      <c r="BA9" s="642"/>
      <c r="BB9" s="642"/>
      <c r="BC9" s="642"/>
      <c r="BD9" s="642"/>
      <c r="BE9" s="642"/>
      <c r="BF9" s="642"/>
      <c r="BG9" s="642"/>
      <c r="BH9" s="642"/>
      <c r="BI9" s="642"/>
      <c r="BJ9" s="642"/>
      <c r="BK9" s="642"/>
      <c r="BL9" s="642"/>
      <c r="BM9" s="642"/>
      <c r="BN9" s="642"/>
      <c r="BO9" s="642"/>
      <c r="BP9" s="642"/>
      <c r="BQ9" s="642"/>
      <c r="BR9" s="642"/>
      <c r="BS9" s="642"/>
      <c r="BT9" s="642"/>
      <c r="BU9" s="649"/>
      <c r="BV9" s="649"/>
      <c r="BW9" s="23"/>
      <c r="BX9" s="24"/>
      <c r="BY9" s="24"/>
      <c r="BZ9" s="24"/>
      <c r="CA9" s="24"/>
    </row>
    <row r="10" spans="1:79" s="19" customFormat="1" ht="5.0999999999999996" customHeight="1" thickBot="1" x14ac:dyDescent="0.3">
      <c r="A10" s="26"/>
      <c r="B10" s="27"/>
      <c r="C10" s="28"/>
      <c r="D10" s="2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30"/>
      <c r="BV10" s="30"/>
      <c r="BW10" s="17"/>
      <c r="BX10" s="18"/>
      <c r="BY10" s="18"/>
      <c r="BZ10" s="18"/>
      <c r="CA10" s="18"/>
    </row>
    <row r="11" spans="1:79" s="31" customFormat="1" ht="15.75" customHeight="1" thickBot="1" x14ac:dyDescent="0.3">
      <c r="A11" s="643" t="s">
        <v>11</v>
      </c>
      <c r="B11" s="644"/>
      <c r="C11" s="645"/>
      <c r="D11" s="645"/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5"/>
      <c r="BS11" s="645"/>
      <c r="BT11" s="645"/>
      <c r="BU11" s="646"/>
      <c r="BV11" s="647"/>
      <c r="BW11" s="6"/>
      <c r="BX11" s="6"/>
      <c r="BY11" s="6"/>
      <c r="BZ11" s="6"/>
      <c r="CA11" s="6"/>
    </row>
    <row r="12" spans="1:79" s="34" customFormat="1" ht="15.75" thickBot="1" x14ac:dyDescent="0.3">
      <c r="A12" s="610" t="s">
        <v>12</v>
      </c>
      <c r="B12" s="614" t="s">
        <v>13</v>
      </c>
      <c r="C12" s="618" t="s">
        <v>14</v>
      </c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590"/>
      <c r="AC12" s="590"/>
      <c r="AD12" s="590"/>
      <c r="AE12" s="590"/>
      <c r="AF12" s="590"/>
      <c r="AG12" s="590"/>
      <c r="AH12" s="590"/>
      <c r="AI12" s="590"/>
      <c r="AJ12" s="590"/>
      <c r="AK12" s="590"/>
      <c r="AL12" s="590"/>
      <c r="AM12" s="590"/>
      <c r="AN12" s="590"/>
      <c r="AO12" s="590"/>
      <c r="AP12" s="590"/>
      <c r="AQ12" s="590"/>
      <c r="AR12" s="590"/>
      <c r="AS12" s="590"/>
      <c r="AT12" s="590"/>
      <c r="AU12" s="590"/>
      <c r="AV12" s="590"/>
      <c r="AW12" s="590"/>
      <c r="AX12" s="590"/>
      <c r="AY12" s="590"/>
      <c r="AZ12" s="590"/>
      <c r="BA12" s="590"/>
      <c r="BB12" s="590"/>
      <c r="BC12" s="593"/>
      <c r="BD12" s="593"/>
      <c r="BE12" s="593"/>
      <c r="BF12" s="593"/>
      <c r="BG12" s="593"/>
      <c r="BH12" s="593"/>
      <c r="BI12" s="593"/>
      <c r="BJ12" s="593"/>
      <c r="BK12" s="593"/>
      <c r="BL12" s="593"/>
      <c r="BM12" s="593"/>
      <c r="BN12" s="593"/>
      <c r="BO12" s="593"/>
      <c r="BP12" s="593"/>
      <c r="BQ12" s="593"/>
      <c r="BR12" s="593"/>
      <c r="BS12" s="593"/>
      <c r="BT12" s="600"/>
      <c r="BU12" s="620" t="s">
        <v>15</v>
      </c>
      <c r="BV12" s="621"/>
      <c r="BW12" s="33"/>
      <c r="BX12" s="33"/>
      <c r="BY12" s="33"/>
      <c r="BZ12" s="33"/>
      <c r="CA12" s="33"/>
    </row>
    <row r="13" spans="1:79" s="34" customFormat="1" ht="30" customHeight="1" thickBot="1" x14ac:dyDescent="0.3">
      <c r="A13" s="611"/>
      <c r="B13" s="615"/>
      <c r="C13" s="622" t="s">
        <v>16</v>
      </c>
      <c r="D13" s="623"/>
      <c r="E13" s="623"/>
      <c r="F13" s="623"/>
      <c r="G13" s="623"/>
      <c r="H13" s="623"/>
      <c r="I13" s="623"/>
      <c r="J13" s="623"/>
      <c r="K13" s="623"/>
      <c r="L13" s="623"/>
      <c r="M13" s="624"/>
      <c r="N13" s="625" t="s">
        <v>17</v>
      </c>
      <c r="O13" s="626"/>
      <c r="P13" s="626"/>
      <c r="Q13" s="627"/>
      <c r="R13" s="628" t="s">
        <v>18</v>
      </c>
      <c r="S13" s="629"/>
      <c r="T13" s="629"/>
      <c r="U13" s="630"/>
      <c r="V13" s="631" t="s">
        <v>19</v>
      </c>
      <c r="W13" s="632"/>
      <c r="X13" s="632"/>
      <c r="Y13" s="632"/>
      <c r="Z13" s="633"/>
      <c r="AA13" s="634" t="s">
        <v>20</v>
      </c>
      <c r="AB13" s="635"/>
      <c r="AC13" s="635"/>
      <c r="AD13" s="636"/>
      <c r="AE13" s="637" t="s">
        <v>21</v>
      </c>
      <c r="AF13" s="593"/>
      <c r="AG13" s="593"/>
      <c r="AH13" s="593"/>
      <c r="AI13" s="593"/>
      <c r="AJ13" s="593"/>
      <c r="AK13" s="593"/>
      <c r="AL13" s="593"/>
      <c r="AM13" s="593"/>
      <c r="AN13" s="593"/>
      <c r="AO13" s="593"/>
      <c r="AP13" s="593"/>
      <c r="AQ13" s="593"/>
      <c r="AR13" s="593"/>
      <c r="AS13" s="593"/>
      <c r="AT13" s="593"/>
      <c r="AU13" s="593"/>
      <c r="AV13" s="593"/>
      <c r="AW13" s="593"/>
      <c r="AX13" s="593"/>
      <c r="AY13" s="593"/>
      <c r="AZ13" s="593"/>
      <c r="BA13" s="593"/>
      <c r="BB13" s="600"/>
      <c r="BC13" s="592" t="s">
        <v>22</v>
      </c>
      <c r="BD13" s="593"/>
      <c r="BE13" s="593"/>
      <c r="BF13" s="594"/>
      <c r="BG13" s="597" t="s">
        <v>23</v>
      </c>
      <c r="BH13" s="593"/>
      <c r="BI13" s="593"/>
      <c r="BJ13" s="593"/>
      <c r="BK13" s="594"/>
      <c r="BL13" s="597" t="s">
        <v>24</v>
      </c>
      <c r="BM13" s="593"/>
      <c r="BN13" s="593"/>
      <c r="BO13" s="594"/>
      <c r="BP13" s="599" t="s">
        <v>25</v>
      </c>
      <c r="BQ13" s="593"/>
      <c r="BR13" s="593"/>
      <c r="BS13" s="593"/>
      <c r="BT13" s="600"/>
      <c r="BU13" s="586" t="s">
        <v>26</v>
      </c>
      <c r="BV13" s="587"/>
      <c r="BW13" s="33"/>
      <c r="BX13" s="33"/>
      <c r="BY13" s="33"/>
      <c r="BZ13" s="33"/>
      <c r="CA13" s="33"/>
    </row>
    <row r="14" spans="1:79" s="34" customFormat="1" ht="30" customHeight="1" thickBot="1" x14ac:dyDescent="0.3">
      <c r="A14" s="612"/>
      <c r="B14" s="616"/>
      <c r="C14" s="602" t="s">
        <v>27</v>
      </c>
      <c r="D14" s="603"/>
      <c r="E14" s="604"/>
      <c r="F14" s="605" t="s">
        <v>28</v>
      </c>
      <c r="G14" s="606"/>
      <c r="H14" s="606"/>
      <c r="I14" s="606"/>
      <c r="J14" s="606"/>
      <c r="K14" s="607"/>
      <c r="L14" s="608" t="s">
        <v>29</v>
      </c>
      <c r="M14" s="609"/>
      <c r="N14" s="609"/>
      <c r="O14" s="609"/>
      <c r="P14" s="582" t="s">
        <v>30</v>
      </c>
      <c r="Q14" s="582"/>
      <c r="R14" s="582"/>
      <c r="S14" s="609"/>
      <c r="T14" s="582" t="s">
        <v>31</v>
      </c>
      <c r="U14" s="609"/>
      <c r="V14" s="609"/>
      <c r="W14" s="609"/>
      <c r="X14" s="582" t="s">
        <v>32</v>
      </c>
      <c r="Y14" s="582"/>
      <c r="Z14" s="582"/>
      <c r="AA14" s="583"/>
      <c r="AB14" s="584" t="s">
        <v>33</v>
      </c>
      <c r="AC14" s="585"/>
      <c r="AD14" s="585"/>
      <c r="AE14" s="595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91"/>
      <c r="AS14" s="591"/>
      <c r="AT14" s="591"/>
      <c r="AU14" s="591"/>
      <c r="AV14" s="591"/>
      <c r="AW14" s="591"/>
      <c r="AX14" s="591"/>
      <c r="AY14" s="591"/>
      <c r="AZ14" s="591"/>
      <c r="BA14" s="591"/>
      <c r="BB14" s="601"/>
      <c r="BC14" s="595"/>
      <c r="BD14" s="591"/>
      <c r="BE14" s="591"/>
      <c r="BF14" s="596"/>
      <c r="BG14" s="598"/>
      <c r="BH14" s="591"/>
      <c r="BI14" s="591"/>
      <c r="BJ14" s="591"/>
      <c r="BK14" s="596"/>
      <c r="BL14" s="598"/>
      <c r="BM14" s="591"/>
      <c r="BN14" s="591"/>
      <c r="BO14" s="596"/>
      <c r="BP14" s="598"/>
      <c r="BQ14" s="591"/>
      <c r="BR14" s="591"/>
      <c r="BS14" s="591"/>
      <c r="BT14" s="601"/>
      <c r="BU14" s="586" t="s">
        <v>26</v>
      </c>
      <c r="BV14" s="587"/>
      <c r="BW14" s="33"/>
      <c r="BX14" s="33"/>
      <c r="BY14" s="33"/>
      <c r="BZ14" s="33"/>
      <c r="CA14" s="33"/>
    </row>
    <row r="15" spans="1:79" s="54" customFormat="1" ht="39" thickBot="1" x14ac:dyDescent="0.3">
      <c r="A15" s="613"/>
      <c r="B15" s="617"/>
      <c r="C15" s="36" t="s">
        <v>34</v>
      </c>
      <c r="D15" s="37" t="s">
        <v>35</v>
      </c>
      <c r="E15" s="38" t="s">
        <v>36</v>
      </c>
      <c r="F15" s="39" t="s">
        <v>37</v>
      </c>
      <c r="G15" s="40" t="s">
        <v>38</v>
      </c>
      <c r="H15" s="40" t="s">
        <v>39</v>
      </c>
      <c r="I15" s="40" t="s">
        <v>40</v>
      </c>
      <c r="J15" s="40" t="s">
        <v>41</v>
      </c>
      <c r="K15" s="41" t="s">
        <v>42</v>
      </c>
      <c r="L15" s="42" t="s">
        <v>43</v>
      </c>
      <c r="M15" s="43" t="s">
        <v>44</v>
      </c>
      <c r="N15" s="42" t="s">
        <v>45</v>
      </c>
      <c r="O15" s="44" t="s">
        <v>46</v>
      </c>
      <c r="P15" s="44" t="s">
        <v>47</v>
      </c>
      <c r="Q15" s="43" t="s">
        <v>48</v>
      </c>
      <c r="R15" s="42" t="s">
        <v>49</v>
      </c>
      <c r="S15" s="44" t="s">
        <v>50</v>
      </c>
      <c r="T15" s="44" t="s">
        <v>51</v>
      </c>
      <c r="U15" s="43" t="s">
        <v>52</v>
      </c>
      <c r="V15" s="42" t="s">
        <v>53</v>
      </c>
      <c r="W15" s="44" t="s">
        <v>54</v>
      </c>
      <c r="X15" s="44" t="s">
        <v>55</v>
      </c>
      <c r="Y15" s="44" t="s">
        <v>56</v>
      </c>
      <c r="Z15" s="43" t="s">
        <v>57</v>
      </c>
      <c r="AA15" s="45" t="s">
        <v>58</v>
      </c>
      <c r="AB15" s="37" t="s">
        <v>59</v>
      </c>
      <c r="AC15" s="37" t="s">
        <v>60</v>
      </c>
      <c r="AD15" s="38" t="s">
        <v>61</v>
      </c>
      <c r="AE15" s="46" t="s">
        <v>62</v>
      </c>
      <c r="AF15" s="47" t="s">
        <v>63</v>
      </c>
      <c r="AG15" s="47" t="s">
        <v>64</v>
      </c>
      <c r="AH15" s="47" t="s">
        <v>65</v>
      </c>
      <c r="AI15" s="47" t="s">
        <v>66</v>
      </c>
      <c r="AJ15" s="47" t="s">
        <v>67</v>
      </c>
      <c r="AK15" s="47" t="s">
        <v>68</v>
      </c>
      <c r="AL15" s="47" t="s">
        <v>69</v>
      </c>
      <c r="AM15" s="47" t="s">
        <v>70</v>
      </c>
      <c r="AN15" s="47" t="s">
        <v>71</v>
      </c>
      <c r="AO15" s="47" t="s">
        <v>72</v>
      </c>
      <c r="AP15" s="47" t="s">
        <v>73</v>
      </c>
      <c r="AQ15" s="47" t="s">
        <v>74</v>
      </c>
      <c r="AR15" s="47" t="s">
        <v>75</v>
      </c>
      <c r="AS15" s="47" t="s">
        <v>76</v>
      </c>
      <c r="AT15" s="47" t="s">
        <v>77</v>
      </c>
      <c r="AU15" s="47" t="s">
        <v>78</v>
      </c>
      <c r="AV15" s="47" t="s">
        <v>79</v>
      </c>
      <c r="AW15" s="47" t="s">
        <v>80</v>
      </c>
      <c r="AX15" s="47" t="s">
        <v>81</v>
      </c>
      <c r="AY15" s="47" t="s">
        <v>82</v>
      </c>
      <c r="AZ15" s="47" t="s">
        <v>83</v>
      </c>
      <c r="BA15" s="47" t="s">
        <v>84</v>
      </c>
      <c r="BB15" s="48" t="s">
        <v>85</v>
      </c>
      <c r="BC15" s="49" t="s">
        <v>86</v>
      </c>
      <c r="BD15" s="50" t="s">
        <v>87</v>
      </c>
      <c r="BE15" s="50" t="s">
        <v>88</v>
      </c>
      <c r="BF15" s="50" t="s">
        <v>89</v>
      </c>
      <c r="BG15" s="50" t="s">
        <v>90</v>
      </c>
      <c r="BH15" s="50" t="s">
        <v>91</v>
      </c>
      <c r="BI15" s="50" t="s">
        <v>92</v>
      </c>
      <c r="BJ15" s="50" t="s">
        <v>93</v>
      </c>
      <c r="BK15" s="50" t="s">
        <v>94</v>
      </c>
      <c r="BL15" s="50" t="s">
        <v>95</v>
      </c>
      <c r="BM15" s="50" t="s">
        <v>96</v>
      </c>
      <c r="BN15" s="50" t="s">
        <v>97</v>
      </c>
      <c r="BO15" s="50" t="s">
        <v>98</v>
      </c>
      <c r="BP15" s="50" t="s">
        <v>99</v>
      </c>
      <c r="BQ15" s="50" t="s">
        <v>100</v>
      </c>
      <c r="BR15" s="50" t="s">
        <v>101</v>
      </c>
      <c r="BS15" s="50" t="s">
        <v>102</v>
      </c>
      <c r="BT15" s="51" t="s">
        <v>103</v>
      </c>
      <c r="BU15" s="52" t="s">
        <v>104</v>
      </c>
      <c r="BV15" s="52" t="s">
        <v>105</v>
      </c>
      <c r="BW15" s="53"/>
      <c r="BX15" s="53"/>
      <c r="BY15" s="53"/>
      <c r="BZ15" s="53"/>
      <c r="CA15" s="53"/>
    </row>
    <row r="16" spans="1:79" s="31" customFormat="1" ht="13.5" thickBot="1" x14ac:dyDescent="0.3">
      <c r="A16" s="55"/>
      <c r="B16" s="56" t="s">
        <v>106</v>
      </c>
      <c r="C16" s="57">
        <f>+C330</f>
        <v>45177</v>
      </c>
      <c r="D16" s="58">
        <f t="shared" ref="D16:BO17" si="0">+D330</f>
        <v>45180</v>
      </c>
      <c r="E16" s="59">
        <f t="shared" si="0"/>
        <v>45187</v>
      </c>
      <c r="F16" s="60">
        <f t="shared" si="0"/>
        <v>45194</v>
      </c>
      <c r="G16" s="61">
        <f t="shared" si="0"/>
        <v>45201</v>
      </c>
      <c r="H16" s="61">
        <f t="shared" si="0"/>
        <v>45208</v>
      </c>
      <c r="I16" s="61">
        <f t="shared" si="0"/>
        <v>45215</v>
      </c>
      <c r="J16" s="61">
        <f t="shared" si="0"/>
        <v>45222</v>
      </c>
      <c r="K16" s="62">
        <f t="shared" si="0"/>
        <v>45229</v>
      </c>
      <c r="L16" s="63">
        <f t="shared" si="0"/>
        <v>45236</v>
      </c>
      <c r="M16" s="64">
        <f t="shared" si="0"/>
        <v>45243</v>
      </c>
      <c r="N16" s="63">
        <f t="shared" si="0"/>
        <v>45250</v>
      </c>
      <c r="O16" s="58">
        <f t="shared" si="0"/>
        <v>45257</v>
      </c>
      <c r="P16" s="58">
        <f t="shared" si="0"/>
        <v>45264</v>
      </c>
      <c r="Q16" s="64">
        <f t="shared" si="0"/>
        <v>45271</v>
      </c>
      <c r="R16" s="63">
        <f t="shared" si="0"/>
        <v>45278</v>
      </c>
      <c r="S16" s="58">
        <f t="shared" si="0"/>
        <v>45285</v>
      </c>
      <c r="T16" s="58">
        <f t="shared" si="0"/>
        <v>45292</v>
      </c>
      <c r="U16" s="64">
        <f t="shared" si="0"/>
        <v>45299</v>
      </c>
      <c r="V16" s="63">
        <f t="shared" si="0"/>
        <v>45306</v>
      </c>
      <c r="W16" s="58">
        <f t="shared" si="0"/>
        <v>45313</v>
      </c>
      <c r="X16" s="58">
        <f t="shared" si="0"/>
        <v>45320</v>
      </c>
      <c r="Y16" s="58">
        <f t="shared" si="0"/>
        <v>45327</v>
      </c>
      <c r="Z16" s="64">
        <f t="shared" si="0"/>
        <v>45334</v>
      </c>
      <c r="AA16" s="57">
        <f t="shared" si="0"/>
        <v>45341</v>
      </c>
      <c r="AB16" s="58">
        <f t="shared" si="0"/>
        <v>45348</v>
      </c>
      <c r="AC16" s="58">
        <f t="shared" si="0"/>
        <v>45355</v>
      </c>
      <c r="AD16" s="59">
        <f t="shared" si="0"/>
        <v>45362</v>
      </c>
      <c r="AE16" s="65">
        <f t="shared" si="0"/>
        <v>45369</v>
      </c>
      <c r="AF16" s="66">
        <f t="shared" si="0"/>
        <v>45376</v>
      </c>
      <c r="AG16" s="66">
        <f t="shared" si="0"/>
        <v>45383</v>
      </c>
      <c r="AH16" s="66">
        <f t="shared" si="0"/>
        <v>45390</v>
      </c>
      <c r="AI16" s="66">
        <f t="shared" si="0"/>
        <v>45397</v>
      </c>
      <c r="AJ16" s="66">
        <f t="shared" si="0"/>
        <v>45404</v>
      </c>
      <c r="AK16" s="66">
        <f t="shared" si="0"/>
        <v>45411</v>
      </c>
      <c r="AL16" s="66">
        <f t="shared" si="0"/>
        <v>45418</v>
      </c>
      <c r="AM16" s="66">
        <f t="shared" si="0"/>
        <v>45425</v>
      </c>
      <c r="AN16" s="66">
        <f t="shared" si="0"/>
        <v>45432</v>
      </c>
      <c r="AO16" s="66">
        <f t="shared" si="0"/>
        <v>45439</v>
      </c>
      <c r="AP16" s="66">
        <f t="shared" si="0"/>
        <v>45446</v>
      </c>
      <c r="AQ16" s="66">
        <f t="shared" si="0"/>
        <v>45453</v>
      </c>
      <c r="AR16" s="66">
        <f t="shared" si="0"/>
        <v>45460</v>
      </c>
      <c r="AS16" s="66">
        <f t="shared" si="0"/>
        <v>45467</v>
      </c>
      <c r="AT16" s="66">
        <f t="shared" si="0"/>
        <v>45474</v>
      </c>
      <c r="AU16" s="66">
        <f t="shared" si="0"/>
        <v>45481</v>
      </c>
      <c r="AV16" s="66">
        <f t="shared" si="0"/>
        <v>45488</v>
      </c>
      <c r="AW16" s="66">
        <f t="shared" si="0"/>
        <v>45495</v>
      </c>
      <c r="AX16" s="66">
        <f t="shared" si="0"/>
        <v>45502</v>
      </c>
      <c r="AY16" s="66">
        <f t="shared" si="0"/>
        <v>45509</v>
      </c>
      <c r="AZ16" s="66">
        <f t="shared" si="0"/>
        <v>45516</v>
      </c>
      <c r="BA16" s="66">
        <f t="shared" si="0"/>
        <v>45523</v>
      </c>
      <c r="BB16" s="66">
        <f t="shared" si="0"/>
        <v>45530</v>
      </c>
      <c r="BC16" s="67">
        <f t="shared" si="0"/>
        <v>45537</v>
      </c>
      <c r="BD16" s="68">
        <f t="shared" si="0"/>
        <v>45544</v>
      </c>
      <c r="BE16" s="68">
        <f t="shared" si="0"/>
        <v>45551</v>
      </c>
      <c r="BF16" s="68">
        <f t="shared" si="0"/>
        <v>45558</v>
      </c>
      <c r="BG16" s="68">
        <f t="shared" si="0"/>
        <v>45565</v>
      </c>
      <c r="BH16" s="68">
        <f t="shared" si="0"/>
        <v>45572</v>
      </c>
      <c r="BI16" s="68">
        <f t="shared" si="0"/>
        <v>45579</v>
      </c>
      <c r="BJ16" s="68">
        <f t="shared" si="0"/>
        <v>45586</v>
      </c>
      <c r="BK16" s="68">
        <f t="shared" si="0"/>
        <v>45593</v>
      </c>
      <c r="BL16" s="68">
        <f t="shared" si="0"/>
        <v>45600</v>
      </c>
      <c r="BM16" s="68">
        <f t="shared" si="0"/>
        <v>45607</v>
      </c>
      <c r="BN16" s="68">
        <f t="shared" si="0"/>
        <v>45614</v>
      </c>
      <c r="BO16" s="68">
        <f t="shared" si="0"/>
        <v>45621</v>
      </c>
      <c r="BP16" s="68">
        <f t="shared" ref="BP16:BT17" si="1">+BP330</f>
        <v>45628</v>
      </c>
      <c r="BQ16" s="68">
        <f t="shared" si="1"/>
        <v>45635</v>
      </c>
      <c r="BR16" s="68">
        <f t="shared" si="1"/>
        <v>45642</v>
      </c>
      <c r="BS16" s="68">
        <f t="shared" si="1"/>
        <v>45649</v>
      </c>
      <c r="BT16" s="69">
        <f t="shared" si="1"/>
        <v>45656</v>
      </c>
      <c r="BU16" s="57"/>
      <c r="BV16" s="64"/>
      <c r="BW16" s="6"/>
      <c r="BX16" s="6"/>
      <c r="BY16" s="6"/>
      <c r="BZ16" s="6"/>
      <c r="CA16" s="6"/>
    </row>
    <row r="17" spans="1:79" s="31" customFormat="1" ht="13.5" thickBot="1" x14ac:dyDescent="0.3">
      <c r="A17" s="55"/>
      <c r="B17" s="56" t="s">
        <v>107</v>
      </c>
      <c r="C17" s="57">
        <f>+C331</f>
        <v>45179</v>
      </c>
      <c r="D17" s="58">
        <f t="shared" si="0"/>
        <v>45186</v>
      </c>
      <c r="E17" s="59">
        <f t="shared" si="0"/>
        <v>45193</v>
      </c>
      <c r="F17" s="60">
        <f t="shared" si="0"/>
        <v>45200</v>
      </c>
      <c r="G17" s="61">
        <f t="shared" si="0"/>
        <v>45207</v>
      </c>
      <c r="H17" s="61">
        <f t="shared" si="0"/>
        <v>45214</v>
      </c>
      <c r="I17" s="61">
        <f t="shared" si="0"/>
        <v>45221</v>
      </c>
      <c r="J17" s="61">
        <f t="shared" si="0"/>
        <v>45228</v>
      </c>
      <c r="K17" s="62">
        <f t="shared" si="0"/>
        <v>45235</v>
      </c>
      <c r="L17" s="63">
        <f t="shared" si="0"/>
        <v>45242</v>
      </c>
      <c r="M17" s="64">
        <f t="shared" si="0"/>
        <v>45249</v>
      </c>
      <c r="N17" s="63">
        <f t="shared" si="0"/>
        <v>45256</v>
      </c>
      <c r="O17" s="58">
        <f t="shared" si="0"/>
        <v>45263</v>
      </c>
      <c r="P17" s="58">
        <f t="shared" si="0"/>
        <v>45270</v>
      </c>
      <c r="Q17" s="64">
        <f t="shared" si="0"/>
        <v>45277</v>
      </c>
      <c r="R17" s="63">
        <f t="shared" si="0"/>
        <v>45284</v>
      </c>
      <c r="S17" s="58">
        <f t="shared" si="0"/>
        <v>45291</v>
      </c>
      <c r="T17" s="58">
        <f t="shared" si="0"/>
        <v>45298</v>
      </c>
      <c r="U17" s="64">
        <f t="shared" si="0"/>
        <v>45305</v>
      </c>
      <c r="V17" s="63">
        <f t="shared" si="0"/>
        <v>45312</v>
      </c>
      <c r="W17" s="58">
        <f t="shared" si="0"/>
        <v>45319</v>
      </c>
      <c r="X17" s="58">
        <f t="shared" si="0"/>
        <v>45326</v>
      </c>
      <c r="Y17" s="58">
        <f t="shared" si="0"/>
        <v>45333</v>
      </c>
      <c r="Z17" s="64">
        <f t="shared" si="0"/>
        <v>45340</v>
      </c>
      <c r="AA17" s="57">
        <f t="shared" si="0"/>
        <v>45347</v>
      </c>
      <c r="AB17" s="58">
        <f t="shared" si="0"/>
        <v>45354</v>
      </c>
      <c r="AC17" s="58">
        <f t="shared" si="0"/>
        <v>45361</v>
      </c>
      <c r="AD17" s="59">
        <f t="shared" si="0"/>
        <v>45368</v>
      </c>
      <c r="AE17" s="65">
        <f t="shared" si="0"/>
        <v>45375</v>
      </c>
      <c r="AF17" s="66">
        <f t="shared" si="0"/>
        <v>45382</v>
      </c>
      <c r="AG17" s="66">
        <f t="shared" si="0"/>
        <v>45389</v>
      </c>
      <c r="AH17" s="66">
        <f t="shared" si="0"/>
        <v>45396</v>
      </c>
      <c r="AI17" s="66">
        <f t="shared" si="0"/>
        <v>45403</v>
      </c>
      <c r="AJ17" s="66">
        <f t="shared" si="0"/>
        <v>45410</v>
      </c>
      <c r="AK17" s="66">
        <f t="shared" si="0"/>
        <v>45417</v>
      </c>
      <c r="AL17" s="66">
        <f t="shared" si="0"/>
        <v>45424</v>
      </c>
      <c r="AM17" s="66">
        <f t="shared" si="0"/>
        <v>45431</v>
      </c>
      <c r="AN17" s="66">
        <f t="shared" si="0"/>
        <v>45438</v>
      </c>
      <c r="AO17" s="66">
        <f t="shared" si="0"/>
        <v>45445</v>
      </c>
      <c r="AP17" s="66">
        <f t="shared" si="0"/>
        <v>45452</v>
      </c>
      <c r="AQ17" s="66">
        <f t="shared" si="0"/>
        <v>45459</v>
      </c>
      <c r="AR17" s="66">
        <f t="shared" si="0"/>
        <v>45466</v>
      </c>
      <c r="AS17" s="66">
        <f t="shared" si="0"/>
        <v>45473</v>
      </c>
      <c r="AT17" s="66">
        <f t="shared" si="0"/>
        <v>45480</v>
      </c>
      <c r="AU17" s="66">
        <f t="shared" si="0"/>
        <v>45487</v>
      </c>
      <c r="AV17" s="66">
        <f t="shared" si="0"/>
        <v>45494</v>
      </c>
      <c r="AW17" s="66">
        <f t="shared" si="0"/>
        <v>45501</v>
      </c>
      <c r="AX17" s="66">
        <f t="shared" si="0"/>
        <v>45508</v>
      </c>
      <c r="AY17" s="66">
        <f t="shared" si="0"/>
        <v>45515</v>
      </c>
      <c r="AZ17" s="66">
        <f t="shared" si="0"/>
        <v>45522</v>
      </c>
      <c r="BA17" s="66">
        <f t="shared" si="0"/>
        <v>45529</v>
      </c>
      <c r="BB17" s="66">
        <f t="shared" si="0"/>
        <v>45536</v>
      </c>
      <c r="BC17" s="70">
        <f t="shared" si="0"/>
        <v>45543</v>
      </c>
      <c r="BD17" s="71">
        <f t="shared" si="0"/>
        <v>45550</v>
      </c>
      <c r="BE17" s="71">
        <f t="shared" si="0"/>
        <v>45557</v>
      </c>
      <c r="BF17" s="71">
        <f t="shared" si="0"/>
        <v>45564</v>
      </c>
      <c r="BG17" s="71">
        <f t="shared" si="0"/>
        <v>45571</v>
      </c>
      <c r="BH17" s="71">
        <f t="shared" si="0"/>
        <v>45578</v>
      </c>
      <c r="BI17" s="71">
        <f t="shared" si="0"/>
        <v>45585</v>
      </c>
      <c r="BJ17" s="71">
        <f t="shared" si="0"/>
        <v>45592</v>
      </c>
      <c r="BK17" s="71">
        <f t="shared" si="0"/>
        <v>45599</v>
      </c>
      <c r="BL17" s="71">
        <f t="shared" si="0"/>
        <v>45606</v>
      </c>
      <c r="BM17" s="71">
        <f t="shared" si="0"/>
        <v>45613</v>
      </c>
      <c r="BN17" s="71">
        <f t="shared" si="0"/>
        <v>45620</v>
      </c>
      <c r="BO17" s="71">
        <f t="shared" si="0"/>
        <v>45627</v>
      </c>
      <c r="BP17" s="71">
        <f t="shared" si="1"/>
        <v>45634</v>
      </c>
      <c r="BQ17" s="71">
        <f t="shared" si="1"/>
        <v>45641</v>
      </c>
      <c r="BR17" s="71">
        <f t="shared" si="1"/>
        <v>45648</v>
      </c>
      <c r="BS17" s="71">
        <f t="shared" si="1"/>
        <v>45655</v>
      </c>
      <c r="BT17" s="72">
        <f t="shared" si="1"/>
        <v>45662</v>
      </c>
      <c r="BU17" s="57"/>
      <c r="BV17" s="64"/>
      <c r="BW17" s="6"/>
      <c r="BX17" s="6"/>
      <c r="BY17" s="6"/>
      <c r="BZ17" s="6"/>
      <c r="CA17" s="6"/>
    </row>
    <row r="18" spans="1:79" s="31" customFormat="1" ht="15.75" customHeight="1" thickBot="1" x14ac:dyDescent="0.3">
      <c r="A18" s="588" t="s">
        <v>108</v>
      </c>
      <c r="B18" s="589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90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0"/>
      <c r="AN18" s="590"/>
      <c r="AO18" s="590"/>
      <c r="AP18" s="590"/>
      <c r="AQ18" s="590"/>
      <c r="AR18" s="590"/>
      <c r="AS18" s="590"/>
      <c r="AT18" s="590"/>
      <c r="AU18" s="590"/>
      <c r="AV18" s="590"/>
      <c r="AW18" s="590"/>
      <c r="AX18" s="590"/>
      <c r="AY18" s="590"/>
      <c r="AZ18" s="590"/>
      <c r="BA18" s="590"/>
      <c r="BB18" s="590"/>
      <c r="BC18" s="591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73"/>
      <c r="BV18" s="74"/>
      <c r="BW18" s="6"/>
      <c r="BX18" s="6"/>
      <c r="BY18" s="6"/>
      <c r="BZ18" s="6"/>
      <c r="CA18" s="6"/>
    </row>
    <row r="19" spans="1:79" s="31" customFormat="1" ht="3" customHeight="1" thickBot="1" x14ac:dyDescent="0.3">
      <c r="A19" s="588"/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90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0"/>
      <c r="AN19" s="590"/>
      <c r="AO19" s="590"/>
      <c r="AP19" s="590"/>
      <c r="AQ19" s="590"/>
      <c r="AR19" s="590"/>
      <c r="AS19" s="590"/>
      <c r="AT19" s="590"/>
      <c r="AU19" s="590"/>
      <c r="AV19" s="590"/>
      <c r="AW19" s="590"/>
      <c r="AX19" s="590"/>
      <c r="AY19" s="590"/>
      <c r="AZ19" s="590"/>
      <c r="BA19" s="590"/>
      <c r="BB19" s="590"/>
      <c r="BC19" s="590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73"/>
      <c r="BV19" s="74"/>
      <c r="BW19" s="6"/>
      <c r="BX19" s="6"/>
      <c r="BY19" s="6"/>
      <c r="BZ19" s="6"/>
      <c r="CA19" s="6"/>
    </row>
    <row r="20" spans="1:79" s="31" customFormat="1" ht="26.25" thickBot="1" x14ac:dyDescent="0.3">
      <c r="A20" s="55">
        <f>+'[1]PRESUP. URB. GYP 99 SAS ZOMAC'!A8</f>
        <v>1</v>
      </c>
      <c r="B20" s="56" t="str">
        <f>+'[1]PRESUP. URB. GYP 99 SAS ZOMAC'!B8</f>
        <v>OBRAS PRELIMINARES, CONTROL DE MITIGACIÓN TERRAPLENES</v>
      </c>
      <c r="C20" s="75"/>
      <c r="D20" s="76"/>
      <c r="E20" s="77"/>
      <c r="F20" s="78"/>
      <c r="G20" s="79"/>
      <c r="H20" s="79"/>
      <c r="I20" s="79"/>
      <c r="J20" s="79"/>
      <c r="K20" s="80"/>
      <c r="L20" s="81"/>
      <c r="M20" s="82"/>
      <c r="N20" s="81"/>
      <c r="O20" s="76"/>
      <c r="P20" s="76"/>
      <c r="Q20" s="82"/>
      <c r="R20" s="81"/>
      <c r="S20" s="76"/>
      <c r="T20" s="76"/>
      <c r="U20" s="82"/>
      <c r="V20" s="81"/>
      <c r="W20" s="76"/>
      <c r="X20" s="76"/>
      <c r="Y20" s="76"/>
      <c r="Z20" s="82"/>
      <c r="AA20" s="75"/>
      <c r="AB20" s="75"/>
      <c r="AC20" s="76"/>
      <c r="AD20" s="77"/>
      <c r="AE20" s="83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5"/>
      <c r="BC20" s="86"/>
      <c r="BD20" s="76"/>
      <c r="BE20" s="76"/>
      <c r="BF20" s="76"/>
      <c r="BG20" s="76"/>
      <c r="BH20" s="75"/>
      <c r="BI20" s="76"/>
      <c r="BJ20" s="76"/>
      <c r="BK20" s="76"/>
      <c r="BL20" s="75"/>
      <c r="BM20" s="76"/>
      <c r="BN20" s="76"/>
      <c r="BO20" s="77"/>
      <c r="BP20" s="76"/>
      <c r="BQ20" s="76"/>
      <c r="BR20" s="76"/>
      <c r="BS20" s="76"/>
      <c r="BT20" s="76"/>
      <c r="BU20" s="87"/>
      <c r="BV20" s="88"/>
      <c r="BW20" s="6"/>
      <c r="BX20" s="6"/>
      <c r="BY20" s="7"/>
      <c r="BZ20" s="6"/>
      <c r="CA20" s="6"/>
    </row>
    <row r="21" spans="1:79" ht="35.1" customHeight="1" x14ac:dyDescent="0.25">
      <c r="A21" s="576" t="str">
        <f>+'[1]PRESUP. URB. GYP 99 SAS ZOMAC'!$A$9</f>
        <v>1.1</v>
      </c>
      <c r="B21" s="577" t="str">
        <f>+'[1]PRESUP. URB. GYP 99 SAS ZOMAC'!$B$9</f>
        <v>LOCALIZACIÓN, TRAZADO Y REPLANTEO TOPOGRÁFICO, INCLUYE COMISIÓN Y EQUIPO DE TOPOGRAFÍA, ENTREGA DE MEMORIAS, CÁLCULOS Y PLANOS RECORD DEL PROYECTO EN MEDIO MAGNÉTICO</v>
      </c>
      <c r="C21" s="90"/>
      <c r="D21" s="91"/>
      <c r="E21" s="92"/>
      <c r="F21" s="93"/>
      <c r="G21" s="94"/>
      <c r="H21" s="94"/>
      <c r="I21" s="94"/>
      <c r="J21" s="94"/>
      <c r="K21" s="95"/>
      <c r="L21" s="96"/>
      <c r="M21" s="97"/>
      <c r="N21" s="98"/>
      <c r="O21" s="99"/>
      <c r="P21" s="99"/>
      <c r="Q21" s="100"/>
      <c r="R21" s="98"/>
      <c r="S21" s="99"/>
      <c r="T21" s="99"/>
      <c r="U21" s="100"/>
      <c r="V21" s="98"/>
      <c r="W21" s="99"/>
      <c r="X21" s="99"/>
      <c r="Y21" s="99"/>
      <c r="Z21" s="100"/>
      <c r="AA21" s="101"/>
      <c r="AB21" s="101"/>
      <c r="AC21" s="99"/>
      <c r="AD21" s="102"/>
      <c r="AE21" s="103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5"/>
      <c r="BC21" s="106"/>
      <c r="BD21" s="99"/>
      <c r="BE21" s="99"/>
      <c r="BF21" s="99"/>
      <c r="BG21" s="99"/>
      <c r="BH21" s="101"/>
      <c r="BI21" s="99"/>
      <c r="BJ21" s="99"/>
      <c r="BK21" s="99"/>
      <c r="BL21" s="101"/>
      <c r="BM21" s="99"/>
      <c r="BN21" s="99"/>
      <c r="BO21" s="102"/>
      <c r="BP21" s="99"/>
      <c r="BQ21" s="99"/>
      <c r="BR21" s="99"/>
      <c r="BS21" s="99"/>
      <c r="BT21" s="99"/>
      <c r="BU21" s="107"/>
      <c r="BV21" s="108"/>
      <c r="BW21" s="7"/>
      <c r="BZ21" s="109"/>
      <c r="CA21" s="109"/>
    </row>
    <row r="22" spans="1:79" ht="35.1" customHeight="1" x14ac:dyDescent="0.25">
      <c r="A22" s="555"/>
      <c r="B22" s="556"/>
      <c r="C22" s="111">
        <f>+'[1]PRESUP. URB. GYP 99 SAS ZOMAC'!F9/5</f>
        <v>4000068</v>
      </c>
      <c r="D22" s="112">
        <f>+C22</f>
        <v>4000068</v>
      </c>
      <c r="E22" s="113">
        <f>+D22</f>
        <v>4000068</v>
      </c>
      <c r="F22" s="114"/>
      <c r="G22" s="115"/>
      <c r="H22" s="115"/>
      <c r="I22" s="115"/>
      <c r="J22" s="115"/>
      <c r="K22" s="116"/>
      <c r="L22" s="117">
        <f>+E22</f>
        <v>4000068</v>
      </c>
      <c r="M22" s="118">
        <f>+L22</f>
        <v>4000068</v>
      </c>
      <c r="N22" s="117"/>
      <c r="O22" s="112"/>
      <c r="P22" s="112"/>
      <c r="Q22" s="118"/>
      <c r="R22" s="117"/>
      <c r="S22" s="112"/>
      <c r="T22" s="112"/>
      <c r="U22" s="118"/>
      <c r="V22" s="117"/>
      <c r="W22" s="112"/>
      <c r="X22" s="112"/>
      <c r="Y22" s="112"/>
      <c r="Z22" s="118"/>
      <c r="AA22" s="119"/>
      <c r="AB22" s="119"/>
      <c r="AC22" s="112"/>
      <c r="AD22" s="113"/>
      <c r="AE22" s="120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2"/>
      <c r="BC22" s="123"/>
      <c r="BD22" s="112"/>
      <c r="BE22" s="112"/>
      <c r="BF22" s="112"/>
      <c r="BG22" s="112"/>
      <c r="BH22" s="119"/>
      <c r="BI22" s="112"/>
      <c r="BJ22" s="112"/>
      <c r="BK22" s="112"/>
      <c r="BL22" s="119"/>
      <c r="BM22" s="112"/>
      <c r="BN22" s="112"/>
      <c r="BO22" s="113"/>
      <c r="BP22" s="112"/>
      <c r="BQ22" s="112"/>
      <c r="BR22" s="112"/>
      <c r="BS22" s="112"/>
      <c r="BT22" s="112"/>
      <c r="BU22" s="124"/>
      <c r="BV22" s="125"/>
      <c r="BW22" s="7">
        <f>SUM(C22:BV22)</f>
        <v>20000340</v>
      </c>
      <c r="BX22" s="7">
        <f>+'[1]PRESUP. URB. GYP 99 SAS ZOMAC'!F9</f>
        <v>20000340</v>
      </c>
      <c r="BY22" s="7">
        <f>+BX22-BW22</f>
        <v>0</v>
      </c>
      <c r="BZ22" s="109">
        <v>20000340</v>
      </c>
      <c r="CA22" s="109">
        <f>+BZ22-BW22</f>
        <v>0</v>
      </c>
    </row>
    <row r="23" spans="1:79" ht="24.95" customHeight="1" x14ac:dyDescent="0.25">
      <c r="A23" s="555" t="str">
        <f>+'[1]PRESUP. URB. GYP 99 SAS ZOMAC'!$A$10</f>
        <v>1.2</v>
      </c>
      <c r="B23" s="556" t="str">
        <f>+'[1]PRESUP. URB. GYP 99 SAS ZOMAC'!$B$10</f>
        <v>EXCAVACIÓN EN MATERIAL COMÚN DE LA EXPLANACIÓN Y CANALES - DESCAPOTE A MÁQUINA e=0,20M.</v>
      </c>
      <c r="C23" s="111"/>
      <c r="D23" s="112"/>
      <c r="E23" s="126"/>
      <c r="F23" s="127"/>
      <c r="G23" s="128"/>
      <c r="H23" s="128"/>
      <c r="I23" s="128"/>
      <c r="J23" s="128"/>
      <c r="K23" s="129"/>
      <c r="L23" s="130"/>
      <c r="M23" s="131"/>
      <c r="N23" s="132"/>
      <c r="O23" s="133"/>
      <c r="P23" s="133"/>
      <c r="Q23" s="134"/>
      <c r="R23" s="130"/>
      <c r="S23" s="135"/>
      <c r="T23" s="135"/>
      <c r="U23" s="131"/>
      <c r="V23" s="130"/>
      <c r="W23" s="135"/>
      <c r="X23" s="135"/>
      <c r="Y23" s="135"/>
      <c r="Z23" s="131"/>
      <c r="AA23" s="111"/>
      <c r="AB23" s="111"/>
      <c r="AC23" s="135"/>
      <c r="AD23" s="126"/>
      <c r="AE23" s="136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8"/>
      <c r="BC23" s="139"/>
      <c r="BD23" s="135"/>
      <c r="BE23" s="135"/>
      <c r="BF23" s="135"/>
      <c r="BG23" s="135"/>
      <c r="BH23" s="111"/>
      <c r="BI23" s="135"/>
      <c r="BJ23" s="135"/>
      <c r="BK23" s="135"/>
      <c r="BL23" s="111"/>
      <c r="BM23" s="135"/>
      <c r="BN23" s="135"/>
      <c r="BO23" s="126"/>
      <c r="BP23" s="135"/>
      <c r="BQ23" s="135"/>
      <c r="BR23" s="135"/>
      <c r="BS23" s="135"/>
      <c r="BT23" s="135"/>
      <c r="BU23" s="140"/>
      <c r="BV23" s="141"/>
      <c r="BW23" s="7"/>
      <c r="BZ23" s="109"/>
      <c r="CA23" s="109"/>
    </row>
    <row r="24" spans="1:79" ht="24.95" customHeight="1" x14ac:dyDescent="0.25">
      <c r="A24" s="555"/>
      <c r="B24" s="556"/>
      <c r="C24" s="111"/>
      <c r="D24" s="112"/>
      <c r="E24" s="126"/>
      <c r="F24" s="127"/>
      <c r="G24" s="128"/>
      <c r="H24" s="128"/>
      <c r="I24" s="128"/>
      <c r="J24" s="128"/>
      <c r="K24" s="116"/>
      <c r="L24" s="130"/>
      <c r="M24" s="118"/>
      <c r="N24" s="117">
        <f>+'[2]Acta parcial 02'!$N$16/4</f>
        <v>113267000</v>
      </c>
      <c r="O24" s="112">
        <f>+N24</f>
        <v>113267000</v>
      </c>
      <c r="P24" s="112">
        <f t="shared" ref="P24:Q26" si="2">+O24</f>
        <v>113267000</v>
      </c>
      <c r="Q24" s="118">
        <f t="shared" si="2"/>
        <v>113267000</v>
      </c>
      <c r="R24" s="117"/>
      <c r="S24" s="112"/>
      <c r="T24" s="135"/>
      <c r="U24" s="118"/>
      <c r="V24" s="130"/>
      <c r="W24" s="112"/>
      <c r="X24" s="112"/>
      <c r="Y24" s="112"/>
      <c r="Z24" s="118"/>
      <c r="AA24" s="119"/>
      <c r="AB24" s="119"/>
      <c r="AC24" s="112"/>
      <c r="AD24" s="113"/>
      <c r="AE24" s="120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2"/>
      <c r="BC24" s="123"/>
      <c r="BD24" s="135"/>
      <c r="BE24" s="112"/>
      <c r="BF24" s="112"/>
      <c r="BG24" s="112"/>
      <c r="BH24" s="111"/>
      <c r="BI24" s="112"/>
      <c r="BJ24" s="112"/>
      <c r="BK24" s="112"/>
      <c r="BL24" s="111"/>
      <c r="BM24" s="112"/>
      <c r="BN24" s="112"/>
      <c r="BO24" s="113"/>
      <c r="BP24" s="135"/>
      <c r="BQ24" s="112"/>
      <c r="BR24" s="112"/>
      <c r="BS24" s="112"/>
      <c r="BT24" s="112"/>
      <c r="BU24" s="124"/>
      <c r="BV24" s="125"/>
      <c r="BW24" s="7">
        <f>SUM(C24:BV24)</f>
        <v>453068000</v>
      </c>
      <c r="BX24" s="7">
        <f>+'[1]PRESUP. URB. GYP 99 SAS ZOMAC'!F10</f>
        <v>453068000</v>
      </c>
      <c r="BY24" s="7">
        <f>+BX24-BW24</f>
        <v>0</v>
      </c>
      <c r="BZ24" s="109">
        <v>453068000</v>
      </c>
      <c r="CA24" s="109">
        <f>+BZ24-BW24</f>
        <v>0</v>
      </c>
    </row>
    <row r="25" spans="1:79" ht="50.1" customHeight="1" x14ac:dyDescent="0.25">
      <c r="A25" s="555" t="str">
        <f>+'[1]PRESUP. URB. GYP 99 SAS ZOMAC'!$A$11</f>
        <v>1.3</v>
      </c>
      <c r="B25" s="556" t="str">
        <f>+'[1]PRESUP. URB. GYP 99 SAS ZOMAC'!$B$11</f>
        <v>Excavación mecánica de material heterogéneo de 0-2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</v>
      </c>
      <c r="C25" s="111"/>
      <c r="D25" s="112"/>
      <c r="E25" s="126"/>
      <c r="F25" s="127"/>
      <c r="G25" s="128"/>
      <c r="H25" s="128"/>
      <c r="I25" s="128"/>
      <c r="J25" s="128"/>
      <c r="K25" s="129"/>
      <c r="L25" s="130"/>
      <c r="M25" s="131"/>
      <c r="N25" s="142"/>
      <c r="O25" s="143"/>
      <c r="P25" s="143"/>
      <c r="Q25" s="144"/>
      <c r="R25" s="117"/>
      <c r="S25" s="112"/>
      <c r="T25" s="135"/>
      <c r="U25" s="131"/>
      <c r="V25" s="142"/>
      <c r="W25" s="135"/>
      <c r="X25" s="135"/>
      <c r="Y25" s="135"/>
      <c r="Z25" s="131"/>
      <c r="AA25" s="111"/>
      <c r="AB25" s="111"/>
      <c r="AC25" s="135"/>
      <c r="AD25" s="126"/>
      <c r="AE25" s="136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8"/>
      <c r="BC25" s="139"/>
      <c r="BD25" s="135"/>
      <c r="BE25" s="135"/>
      <c r="BF25" s="135"/>
      <c r="BG25" s="135"/>
      <c r="BH25" s="111"/>
      <c r="BI25" s="135"/>
      <c r="BJ25" s="135"/>
      <c r="BK25" s="135"/>
      <c r="BL25" s="111"/>
      <c r="BM25" s="135"/>
      <c r="BN25" s="135"/>
      <c r="BO25" s="126"/>
      <c r="BP25" s="135"/>
      <c r="BQ25" s="135"/>
      <c r="BR25" s="135"/>
      <c r="BS25" s="135"/>
      <c r="BT25" s="135"/>
      <c r="BU25" s="140"/>
      <c r="BV25" s="141"/>
      <c r="BW25" s="7"/>
      <c r="BZ25" s="109"/>
      <c r="CA25" s="109"/>
    </row>
    <row r="26" spans="1:79" ht="50.1" customHeight="1" x14ac:dyDescent="0.25">
      <c r="A26" s="555"/>
      <c r="B26" s="556"/>
      <c r="C26" s="111"/>
      <c r="D26" s="112"/>
      <c r="E26" s="126"/>
      <c r="F26" s="127"/>
      <c r="G26" s="128"/>
      <c r="H26" s="128"/>
      <c r="I26" s="128"/>
      <c r="J26" s="128"/>
      <c r="K26" s="116"/>
      <c r="L26" s="130"/>
      <c r="M26" s="118"/>
      <c r="N26" s="117">
        <f>+'[2]Acta parcial 02'!$N$17/4</f>
        <v>46974896.439999998</v>
      </c>
      <c r="O26" s="112">
        <f>+N26</f>
        <v>46974896.439999998</v>
      </c>
      <c r="P26" s="112">
        <f t="shared" si="2"/>
        <v>46974896.439999998</v>
      </c>
      <c r="Q26" s="118">
        <f t="shared" si="2"/>
        <v>46974896.439999998</v>
      </c>
      <c r="R26" s="117"/>
      <c r="S26" s="112"/>
      <c r="T26" s="135"/>
      <c r="U26" s="118"/>
      <c r="V26" s="130">
        <f>+'[3]Acta parcial 04'!$Q$17</f>
        <v>3444584.4</v>
      </c>
      <c r="W26" s="112"/>
      <c r="X26" s="112"/>
      <c r="Y26" s="112"/>
      <c r="Z26" s="118"/>
      <c r="AA26" s="119"/>
      <c r="AB26" s="119"/>
      <c r="AC26" s="112"/>
      <c r="AD26" s="113"/>
      <c r="AE26" s="120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2"/>
      <c r="BC26" s="123"/>
      <c r="BD26" s="135"/>
      <c r="BE26" s="112"/>
      <c r="BF26" s="112"/>
      <c r="BG26" s="112"/>
      <c r="BH26" s="111"/>
      <c r="BI26" s="112"/>
      <c r="BJ26" s="112"/>
      <c r="BK26" s="112"/>
      <c r="BL26" s="111"/>
      <c r="BM26" s="112"/>
      <c r="BN26" s="112"/>
      <c r="BO26" s="113"/>
      <c r="BP26" s="135"/>
      <c r="BQ26" s="112"/>
      <c r="BR26" s="112"/>
      <c r="BS26" s="112"/>
      <c r="BT26" s="112"/>
      <c r="BU26" s="124"/>
      <c r="BV26" s="125"/>
      <c r="BW26" s="7">
        <f>SUM(C26:BV26)</f>
        <v>191344170.16</v>
      </c>
      <c r="BX26" s="7">
        <f>+'[1]PRESUP. URB. GYP 99 SAS ZOMAC'!F11</f>
        <v>191344170.16</v>
      </c>
      <c r="BY26" s="7">
        <f>+BX26-BW26</f>
        <v>0</v>
      </c>
      <c r="BZ26" s="109">
        <v>191344170.16</v>
      </c>
      <c r="CA26" s="109">
        <f>+BZ26-BW26</f>
        <v>0</v>
      </c>
    </row>
    <row r="27" spans="1:79" ht="60" customHeight="1" x14ac:dyDescent="0.25">
      <c r="A27" s="555" t="str">
        <f>+'[1]PRESUP. URB. GYP 99 SAS ZOMAC'!A12</f>
        <v>1.4</v>
      </c>
      <c r="B27" s="556" t="str">
        <f>+'[1]PRESUP. URB. GYP 99 SAS ZOMAC'!B12</f>
        <v>Excavación mecánica de material heterogéneo mayor a 2 m, bajo cualquier grado de humedad. Incluye: roca descompuesta, bolas de roca de volúmen inferior a 0.35 m³., el cargue, transporte interno y externo y botada de material proveniente de las excavaciones en los sitios donde lo indique la interventoría y su medida será en el sitio. No incluye entibado.</v>
      </c>
      <c r="C27" s="111"/>
      <c r="D27" s="112"/>
      <c r="E27" s="126"/>
      <c r="F27" s="127"/>
      <c r="G27" s="128"/>
      <c r="H27" s="128"/>
      <c r="I27" s="128"/>
      <c r="J27" s="128"/>
      <c r="K27" s="129"/>
      <c r="L27" s="130"/>
      <c r="M27" s="131"/>
      <c r="N27" s="130"/>
      <c r="O27" s="135"/>
      <c r="P27" s="135"/>
      <c r="Q27" s="131"/>
      <c r="R27" s="130"/>
      <c r="S27" s="135"/>
      <c r="T27" s="135"/>
      <c r="U27" s="131"/>
      <c r="V27" s="130"/>
      <c r="W27" s="135"/>
      <c r="X27" s="135"/>
      <c r="Y27" s="135"/>
      <c r="Z27" s="131"/>
      <c r="AA27" s="111"/>
      <c r="AB27" s="111"/>
      <c r="AC27" s="135"/>
      <c r="AD27" s="126"/>
      <c r="AE27" s="136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8"/>
      <c r="BC27" s="139"/>
      <c r="BD27" s="135"/>
      <c r="BE27" s="135"/>
      <c r="BF27" s="135"/>
      <c r="BG27" s="135"/>
      <c r="BH27" s="111"/>
      <c r="BI27" s="135"/>
      <c r="BJ27" s="135"/>
      <c r="BK27" s="135"/>
      <c r="BL27" s="111"/>
      <c r="BM27" s="135"/>
      <c r="BN27" s="135"/>
      <c r="BO27" s="126"/>
      <c r="BP27" s="135"/>
      <c r="BQ27" s="135"/>
      <c r="BR27" s="135"/>
      <c r="BS27" s="135"/>
      <c r="BT27" s="135"/>
      <c r="BU27" s="140"/>
      <c r="BV27" s="141"/>
      <c r="BW27" s="7"/>
      <c r="BZ27" s="109"/>
      <c r="CA27" s="109"/>
    </row>
    <row r="28" spans="1:79" ht="60" customHeight="1" x14ac:dyDescent="0.25">
      <c r="A28" s="555"/>
      <c r="B28" s="556"/>
      <c r="C28" s="111"/>
      <c r="D28" s="112"/>
      <c r="E28" s="126"/>
      <c r="F28" s="127"/>
      <c r="G28" s="128"/>
      <c r="H28" s="128"/>
      <c r="I28" s="128"/>
      <c r="J28" s="128"/>
      <c r="K28" s="116"/>
      <c r="L28" s="130"/>
      <c r="M28" s="118"/>
      <c r="N28" s="130"/>
      <c r="O28" s="112"/>
      <c r="P28" s="112"/>
      <c r="Q28" s="118"/>
      <c r="R28" s="117"/>
      <c r="S28" s="112"/>
      <c r="T28" s="135"/>
      <c r="U28" s="118"/>
      <c r="V28" s="130"/>
      <c r="W28" s="112"/>
      <c r="X28" s="112"/>
      <c r="Y28" s="112"/>
      <c r="Z28" s="118"/>
      <c r="AA28" s="119"/>
      <c r="AB28" s="119"/>
      <c r="AC28" s="112"/>
      <c r="AD28" s="113"/>
      <c r="AE28" s="120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2"/>
      <c r="BC28" s="123"/>
      <c r="BD28" s="135"/>
      <c r="BE28" s="112"/>
      <c r="BF28" s="135"/>
      <c r="BG28" s="112"/>
      <c r="BH28" s="111"/>
      <c r="BI28" s="112"/>
      <c r="BJ28" s="135"/>
      <c r="BK28" s="112"/>
      <c r="BL28" s="111"/>
      <c r="BM28" s="112"/>
      <c r="BN28" s="135"/>
      <c r="BO28" s="113"/>
      <c r="BP28" s="135"/>
      <c r="BQ28" s="112"/>
      <c r="BR28" s="112"/>
      <c r="BS28" s="112"/>
      <c r="BT28" s="135"/>
      <c r="BU28" s="124"/>
      <c r="BV28" s="125"/>
      <c r="BW28" s="7">
        <f>SUM(C28:BV28)</f>
        <v>0</v>
      </c>
      <c r="BX28" s="7">
        <f>+'[1]PRESUP. URB. GYP 99 SAS ZOMAC'!F12</f>
        <v>0</v>
      </c>
      <c r="BY28" s="7">
        <f>+BX28-BW28</f>
        <v>0</v>
      </c>
      <c r="BZ28" s="109">
        <v>0</v>
      </c>
      <c r="CA28" s="109">
        <f>+BZ28-BW28</f>
        <v>0</v>
      </c>
    </row>
    <row r="29" spans="1:79" s="7" customFormat="1" ht="24.95" customHeight="1" x14ac:dyDescent="0.25">
      <c r="A29" s="555" t="str">
        <f>+'[1]PRESUP. URB. GYP 99 SAS ZOMAC'!A13</f>
        <v>1.5</v>
      </c>
      <c r="B29" s="556" t="str">
        <f>+'[1]PRESUP. URB. GYP 99 SAS ZOMAC'!B13</f>
        <v>DEMOLICIÓN DE ESTRUCTURAS EN CONCRETO REFORZADO EXISTENTES</v>
      </c>
      <c r="C29" s="111"/>
      <c r="D29" s="112"/>
      <c r="E29" s="126"/>
      <c r="F29" s="127"/>
      <c r="G29" s="128"/>
      <c r="H29" s="128"/>
      <c r="I29" s="128"/>
      <c r="J29" s="128"/>
      <c r="K29" s="129"/>
      <c r="L29" s="142"/>
      <c r="M29" s="131"/>
      <c r="N29" s="130"/>
      <c r="O29" s="135"/>
      <c r="P29" s="135"/>
      <c r="Q29" s="131"/>
      <c r="R29" s="130"/>
      <c r="S29" s="135"/>
      <c r="T29" s="135"/>
      <c r="U29" s="131"/>
      <c r="V29" s="130"/>
      <c r="W29" s="135"/>
      <c r="X29" s="135"/>
      <c r="Y29" s="135"/>
      <c r="Z29" s="131"/>
      <c r="AA29" s="111"/>
      <c r="AB29" s="111"/>
      <c r="AC29" s="135"/>
      <c r="AD29" s="126"/>
      <c r="AE29" s="136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8"/>
      <c r="BC29" s="139"/>
      <c r="BD29" s="135"/>
      <c r="BE29" s="135"/>
      <c r="BF29" s="135"/>
      <c r="BG29" s="135"/>
      <c r="BH29" s="111"/>
      <c r="BI29" s="135"/>
      <c r="BJ29" s="135"/>
      <c r="BK29" s="135"/>
      <c r="BL29" s="111"/>
      <c r="BM29" s="135"/>
      <c r="BN29" s="135"/>
      <c r="BO29" s="126"/>
      <c r="BP29" s="135"/>
      <c r="BQ29" s="135"/>
      <c r="BR29" s="135"/>
      <c r="BS29" s="135"/>
      <c r="BT29" s="135"/>
      <c r="BU29" s="140"/>
      <c r="BV29" s="141"/>
      <c r="BZ29" s="109"/>
      <c r="CA29" s="109"/>
    </row>
    <row r="30" spans="1:79" s="7" customFormat="1" ht="24.95" customHeight="1" x14ac:dyDescent="0.25">
      <c r="A30" s="555"/>
      <c r="B30" s="556"/>
      <c r="C30" s="111"/>
      <c r="D30" s="112"/>
      <c r="E30" s="126"/>
      <c r="F30" s="127"/>
      <c r="G30" s="128"/>
      <c r="H30" s="128"/>
      <c r="I30" s="128"/>
      <c r="J30" s="128"/>
      <c r="K30" s="116"/>
      <c r="L30" s="130">
        <f>+'[1]PRESUP. URB. GYP 99 SAS ZOMAC'!F13</f>
        <v>1647130</v>
      </c>
      <c r="M30" s="118"/>
      <c r="N30" s="130"/>
      <c r="O30" s="112"/>
      <c r="P30" s="112"/>
      <c r="Q30" s="118"/>
      <c r="R30" s="117"/>
      <c r="S30" s="112"/>
      <c r="T30" s="135"/>
      <c r="U30" s="118"/>
      <c r="V30" s="130"/>
      <c r="W30" s="112"/>
      <c r="X30" s="112"/>
      <c r="Y30" s="112"/>
      <c r="Z30" s="118"/>
      <c r="AA30" s="119"/>
      <c r="AB30" s="119"/>
      <c r="AC30" s="112"/>
      <c r="AD30" s="113"/>
      <c r="AE30" s="120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2"/>
      <c r="BC30" s="123"/>
      <c r="BD30" s="135"/>
      <c r="BE30" s="112"/>
      <c r="BF30" s="135"/>
      <c r="BG30" s="112"/>
      <c r="BH30" s="111"/>
      <c r="BI30" s="112"/>
      <c r="BJ30" s="135"/>
      <c r="BK30" s="112"/>
      <c r="BL30" s="111"/>
      <c r="BM30" s="112"/>
      <c r="BN30" s="135"/>
      <c r="BO30" s="113"/>
      <c r="BP30" s="135"/>
      <c r="BQ30" s="112"/>
      <c r="BR30" s="112"/>
      <c r="BS30" s="112"/>
      <c r="BT30" s="135"/>
      <c r="BU30" s="124"/>
      <c r="BV30" s="125"/>
      <c r="BW30" s="7">
        <f>SUM(C30:BV30)</f>
        <v>1647130</v>
      </c>
      <c r="BX30" s="7">
        <f>+'[1]PRESUP. URB. GYP 99 SAS ZOMAC'!F13</f>
        <v>1647130</v>
      </c>
      <c r="BY30" s="7">
        <f>+BX30-BW30</f>
        <v>0</v>
      </c>
      <c r="BZ30" s="109">
        <v>1647130</v>
      </c>
      <c r="CA30" s="109">
        <f>+BZ30-BW30</f>
        <v>0</v>
      </c>
    </row>
    <row r="31" spans="1:79" s="7" customFormat="1" ht="24.95" customHeight="1" x14ac:dyDescent="0.25">
      <c r="A31" s="555" t="str">
        <f>+'[1]PRESUP. URB. GYP 99 SAS ZOMAC'!A14</f>
        <v>1.6</v>
      </c>
      <c r="B31" s="556" t="str">
        <f>+'[1]PRESUP. URB. GYP 99 SAS ZOMAC'!B14</f>
        <v>SUMINISTRO, TRANSPORTE Y COLOCACIÓN DE PROTECCIÓN DE TALUDES CON HIDROSIEMBRA CONTROLADA - JARILLÓN</v>
      </c>
      <c r="C31" s="111"/>
      <c r="D31" s="112"/>
      <c r="E31" s="126"/>
      <c r="F31" s="127"/>
      <c r="G31" s="128"/>
      <c r="H31" s="128"/>
      <c r="I31" s="128"/>
      <c r="J31" s="128"/>
      <c r="K31" s="129"/>
      <c r="L31" s="130"/>
      <c r="M31" s="131"/>
      <c r="N31" s="130"/>
      <c r="O31" s="135"/>
      <c r="P31" s="135"/>
      <c r="Q31" s="131"/>
      <c r="R31" s="130"/>
      <c r="S31" s="135"/>
      <c r="T31" s="135"/>
      <c r="U31" s="131"/>
      <c r="V31" s="130"/>
      <c r="W31" s="135"/>
      <c r="X31" s="135"/>
      <c r="Y31" s="135"/>
      <c r="Z31" s="131"/>
      <c r="AA31" s="111"/>
      <c r="AB31" s="111"/>
      <c r="AC31" s="135"/>
      <c r="AD31" s="126"/>
      <c r="AE31" s="136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8"/>
      <c r="BC31" s="139"/>
      <c r="BD31" s="135"/>
      <c r="BE31" s="135"/>
      <c r="BF31" s="135"/>
      <c r="BG31" s="135"/>
      <c r="BH31" s="111"/>
      <c r="BI31" s="135"/>
      <c r="BJ31" s="135"/>
      <c r="BK31" s="135"/>
      <c r="BL31" s="111"/>
      <c r="BM31" s="135"/>
      <c r="BN31" s="135"/>
      <c r="BO31" s="126"/>
      <c r="BP31" s="133"/>
      <c r="BQ31" s="133"/>
      <c r="BR31" s="133"/>
      <c r="BS31" s="133"/>
      <c r="BT31" s="133"/>
      <c r="BU31" s="140"/>
      <c r="BV31" s="141"/>
      <c r="BZ31" s="109"/>
      <c r="CA31" s="109"/>
    </row>
    <row r="32" spans="1:79" s="7" customFormat="1" ht="24.95" customHeight="1" x14ac:dyDescent="0.25">
      <c r="A32" s="555"/>
      <c r="B32" s="556"/>
      <c r="C32" s="111"/>
      <c r="D32" s="112"/>
      <c r="E32" s="126"/>
      <c r="F32" s="127"/>
      <c r="G32" s="128"/>
      <c r="H32" s="128"/>
      <c r="I32" s="128"/>
      <c r="J32" s="128"/>
      <c r="K32" s="116"/>
      <c r="L32" s="130"/>
      <c r="M32" s="118"/>
      <c r="N32" s="130"/>
      <c r="O32" s="112"/>
      <c r="P32" s="112"/>
      <c r="Q32" s="118"/>
      <c r="R32" s="117"/>
      <c r="S32" s="112"/>
      <c r="T32" s="135"/>
      <c r="U32" s="118"/>
      <c r="V32" s="130"/>
      <c r="W32" s="112"/>
      <c r="X32" s="112"/>
      <c r="Y32" s="112"/>
      <c r="Z32" s="118"/>
      <c r="AA32" s="119"/>
      <c r="AB32" s="119"/>
      <c r="AC32" s="112"/>
      <c r="AD32" s="113"/>
      <c r="AE32" s="120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2"/>
      <c r="BC32" s="123"/>
      <c r="BD32" s="135"/>
      <c r="BE32" s="135"/>
      <c r="BF32" s="135"/>
      <c r="BG32" s="112"/>
      <c r="BH32" s="111"/>
      <c r="BI32" s="112"/>
      <c r="BJ32" s="135"/>
      <c r="BK32" s="112"/>
      <c r="BL32" s="111"/>
      <c r="BM32" s="112"/>
      <c r="BN32" s="135"/>
      <c r="BO32" s="113"/>
      <c r="BP32" s="135">
        <v>2966400</v>
      </c>
      <c r="BQ32" s="112">
        <f>+BP32</f>
        <v>2966400</v>
      </c>
      <c r="BR32" s="112">
        <f t="shared" ref="BR32:BT32" si="3">+BQ32</f>
        <v>2966400</v>
      </c>
      <c r="BS32" s="112">
        <f t="shared" si="3"/>
        <v>2966400</v>
      </c>
      <c r="BT32" s="135">
        <f t="shared" si="3"/>
        <v>2966400</v>
      </c>
      <c r="BU32" s="124"/>
      <c r="BV32" s="125"/>
      <c r="BW32" s="7">
        <f>SUM(C32:BV32)</f>
        <v>14832000</v>
      </c>
      <c r="BX32" s="7">
        <f>+'[1]PRESUP. URB. GYP 99 SAS ZOMAC'!F14</f>
        <v>14832000</v>
      </c>
      <c r="BY32" s="7">
        <f>+BX32-BW32</f>
        <v>0</v>
      </c>
      <c r="BZ32" s="109">
        <v>14832000</v>
      </c>
      <c r="CA32" s="109">
        <f>+BZ32-BW32</f>
        <v>0</v>
      </c>
    </row>
    <row r="33" spans="1:79" s="7" customFormat="1" ht="35.1" customHeight="1" x14ac:dyDescent="0.25">
      <c r="A33" s="555" t="str">
        <f>+'[1]PRESUP. URB. GYP 99 SAS ZOMAC'!A15</f>
        <v>1.7</v>
      </c>
      <c r="B33" s="556" t="str">
        <f>+'[1]PRESUP. URB. GYP 99 SAS ZOMAC'!B15</f>
        <v>SUMINISTRO, TRANSPORTE Y CONSTRUCCIÓN DE PEDRAPLÉN COMPACTO - OBRAS DE MITIGACIÓN RIESGO INUNDACIONES - JARILLÓN, INCLUYE GEOTEXTIL Y GEOMALLA BIAXIAL</v>
      </c>
      <c r="C33" s="111"/>
      <c r="D33" s="112"/>
      <c r="E33" s="126"/>
      <c r="F33" s="127"/>
      <c r="G33" s="128"/>
      <c r="H33" s="128"/>
      <c r="I33" s="128"/>
      <c r="J33" s="128"/>
      <c r="K33" s="129"/>
      <c r="L33" s="130"/>
      <c r="M33" s="131"/>
      <c r="N33" s="130"/>
      <c r="O33" s="135"/>
      <c r="P33" s="135"/>
      <c r="Q33" s="131"/>
      <c r="R33" s="130"/>
      <c r="S33" s="135"/>
      <c r="T33" s="135"/>
      <c r="U33" s="131"/>
      <c r="V33" s="130"/>
      <c r="W33" s="135"/>
      <c r="X33" s="135"/>
      <c r="Y33" s="135"/>
      <c r="Z33" s="131"/>
      <c r="AA33" s="111"/>
      <c r="AB33" s="111"/>
      <c r="AC33" s="135"/>
      <c r="AD33" s="126"/>
      <c r="AE33" s="136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145"/>
      <c r="BD33" s="143"/>
      <c r="BE33" s="143"/>
      <c r="BF33" s="143"/>
      <c r="BG33" s="135"/>
      <c r="BH33" s="111"/>
      <c r="BI33" s="135"/>
      <c r="BJ33" s="135"/>
      <c r="BK33" s="135"/>
      <c r="BL33" s="111"/>
      <c r="BM33" s="135"/>
      <c r="BN33" s="135"/>
      <c r="BO33" s="126"/>
      <c r="BP33" s="135"/>
      <c r="BQ33" s="135"/>
      <c r="BR33" s="135"/>
      <c r="BS33" s="135"/>
      <c r="BT33" s="135"/>
      <c r="BU33" s="140"/>
      <c r="BV33" s="141"/>
      <c r="BZ33" s="109"/>
      <c r="CA33" s="109"/>
    </row>
    <row r="34" spans="1:79" s="7" customFormat="1" ht="35.1" customHeight="1" x14ac:dyDescent="0.25">
      <c r="A34" s="555"/>
      <c r="B34" s="556"/>
      <c r="C34" s="111"/>
      <c r="D34" s="112"/>
      <c r="E34" s="126"/>
      <c r="F34" s="127"/>
      <c r="G34" s="128"/>
      <c r="H34" s="128"/>
      <c r="I34" s="128"/>
      <c r="J34" s="128"/>
      <c r="K34" s="116"/>
      <c r="L34" s="130"/>
      <c r="M34" s="118"/>
      <c r="N34" s="130"/>
      <c r="O34" s="112"/>
      <c r="P34" s="112"/>
      <c r="Q34" s="118"/>
      <c r="R34" s="117"/>
      <c r="S34" s="112"/>
      <c r="T34" s="135"/>
      <c r="U34" s="118"/>
      <c r="V34" s="130"/>
      <c r="W34" s="112"/>
      <c r="X34" s="112"/>
      <c r="Y34" s="112"/>
      <c r="Z34" s="118"/>
      <c r="AA34" s="119"/>
      <c r="AB34" s="119"/>
      <c r="AC34" s="112"/>
      <c r="AD34" s="113"/>
      <c r="AE34" s="120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2"/>
      <c r="BC34" s="123">
        <v>4257350</v>
      </c>
      <c r="BD34" s="135">
        <f>+BC34</f>
        <v>4257350</v>
      </c>
      <c r="BE34" s="135">
        <f t="shared" ref="BE34:BF34" si="4">+BD34</f>
        <v>4257350</v>
      </c>
      <c r="BF34" s="135">
        <f t="shared" si="4"/>
        <v>4257350</v>
      </c>
      <c r="BG34" s="112"/>
      <c r="BH34" s="111"/>
      <c r="BI34" s="112"/>
      <c r="BJ34" s="135"/>
      <c r="BK34" s="112"/>
      <c r="BL34" s="111"/>
      <c r="BM34" s="112"/>
      <c r="BN34" s="135"/>
      <c r="BO34" s="113"/>
      <c r="BP34" s="135"/>
      <c r="BQ34" s="112"/>
      <c r="BR34" s="112"/>
      <c r="BS34" s="112"/>
      <c r="BT34" s="135"/>
      <c r="BU34" s="124"/>
      <c r="BV34" s="125"/>
      <c r="BW34" s="7">
        <f>SUM(C34:BV34)</f>
        <v>17029400</v>
      </c>
      <c r="BX34" s="7">
        <f>+'[1]PRESUP. URB. GYP 99 SAS ZOMAC'!F15</f>
        <v>17029400</v>
      </c>
      <c r="BY34" s="7">
        <f>+BX34-BW34</f>
        <v>0</v>
      </c>
      <c r="BZ34" s="109">
        <v>17029400</v>
      </c>
      <c r="CA34" s="109">
        <f>+BZ34-BW34</f>
        <v>0</v>
      </c>
    </row>
    <row r="35" spans="1:79" s="7" customFormat="1" ht="35.1" customHeight="1" x14ac:dyDescent="0.25">
      <c r="A35" s="555" t="str">
        <f>+'[1]PRESUP. URB. GYP 99 SAS ZOMAC'!A16</f>
        <v>1.8</v>
      </c>
      <c r="B35" s="556" t="str">
        <f>+'[1]PRESUP. URB. GYP 99 SAS ZOMAC'!B16</f>
        <v>SUMINISTRO, TRANSPORTE Y CONSTRUCCIÓN DE TERRAPLENES - OBRAS DE CONFORMACIÓN TERRENO SEGÚN ESTUDIO DE SUELOS, INCLUYE GEOTEXTIL Y GEOMALLA BIAXIAL</v>
      </c>
      <c r="C35" s="111"/>
      <c r="D35" s="112"/>
      <c r="E35" s="126"/>
      <c r="F35" s="127"/>
      <c r="G35" s="128"/>
      <c r="H35" s="128"/>
      <c r="I35" s="128"/>
      <c r="J35" s="128"/>
      <c r="K35" s="129"/>
      <c r="L35" s="130"/>
      <c r="M35" s="131"/>
      <c r="N35" s="132"/>
      <c r="O35" s="133"/>
      <c r="P35" s="133"/>
      <c r="Q35" s="134"/>
      <c r="R35" s="132"/>
      <c r="S35" s="133"/>
      <c r="T35" s="133"/>
      <c r="U35" s="134"/>
      <c r="V35" s="132"/>
      <c r="W35" s="133"/>
      <c r="X35" s="133"/>
      <c r="Y35" s="133"/>
      <c r="Z35" s="134"/>
      <c r="AA35" s="146"/>
      <c r="AB35" s="146"/>
      <c r="AC35" s="133"/>
      <c r="AD35" s="147"/>
      <c r="AE35" s="136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8"/>
      <c r="BC35" s="139"/>
      <c r="BD35" s="135"/>
      <c r="BE35" s="135"/>
      <c r="BF35" s="135"/>
      <c r="BG35" s="135"/>
      <c r="BH35" s="111"/>
      <c r="BI35" s="135"/>
      <c r="BJ35" s="135"/>
      <c r="BK35" s="135"/>
      <c r="BL35" s="111"/>
      <c r="BM35" s="135"/>
      <c r="BN35" s="135"/>
      <c r="BO35" s="126"/>
      <c r="BP35" s="135"/>
      <c r="BQ35" s="135"/>
      <c r="BR35" s="135"/>
      <c r="BS35" s="135"/>
      <c r="BT35" s="135"/>
      <c r="BU35" s="140"/>
      <c r="BV35" s="141"/>
      <c r="BZ35" s="109"/>
      <c r="CA35" s="109"/>
    </row>
    <row r="36" spans="1:79" s="7" customFormat="1" ht="35.1" customHeight="1" x14ac:dyDescent="0.25">
      <c r="A36" s="555"/>
      <c r="B36" s="556"/>
      <c r="C36" s="111"/>
      <c r="D36" s="112"/>
      <c r="E36" s="126"/>
      <c r="F36" s="127"/>
      <c r="G36" s="128"/>
      <c r="H36" s="128"/>
      <c r="I36" s="128"/>
      <c r="J36" s="128"/>
      <c r="K36" s="129"/>
      <c r="L36" s="130"/>
      <c r="M36" s="131"/>
      <c r="N36" s="130">
        <f>+'[2]Acta parcial 02'!$N$22/4</f>
        <v>617753405.58000004</v>
      </c>
      <c r="O36" s="135">
        <f>+N36</f>
        <v>617753405.58000004</v>
      </c>
      <c r="P36" s="135">
        <f t="shared" ref="P36:Q36" si="5">+O36</f>
        <v>617753405.58000004</v>
      </c>
      <c r="Q36" s="131">
        <f t="shared" si="5"/>
        <v>617753405.58000004</v>
      </c>
      <c r="R36" s="130">
        <f>+'[4]Acta parcial 03'!$N$22/4</f>
        <v>133153917.15000001</v>
      </c>
      <c r="S36" s="135">
        <f>+R36</f>
        <v>133153917.15000001</v>
      </c>
      <c r="T36" s="135">
        <f t="shared" ref="T36:AD36" si="6">+S36</f>
        <v>133153917.15000001</v>
      </c>
      <c r="U36" s="131">
        <f t="shared" si="6"/>
        <v>133153917.15000001</v>
      </c>
      <c r="V36" s="130">
        <f>+'[3]Acta parcial 04'!$Q$22/5</f>
        <v>78247027.708000004</v>
      </c>
      <c r="W36" s="135">
        <f t="shared" si="6"/>
        <v>78247027.708000004</v>
      </c>
      <c r="X36" s="135">
        <f t="shared" si="6"/>
        <v>78247027.708000004</v>
      </c>
      <c r="Y36" s="135">
        <f t="shared" si="6"/>
        <v>78247027.708000004</v>
      </c>
      <c r="Z36" s="131">
        <f t="shared" si="6"/>
        <v>78247027.708000004</v>
      </c>
      <c r="AA36" s="111">
        <f>+'[5]Acta parcial 05'!$Q$22/4</f>
        <v>103537687.66249999</v>
      </c>
      <c r="AB36" s="111">
        <f t="shared" si="6"/>
        <v>103537687.66249999</v>
      </c>
      <c r="AC36" s="135">
        <f t="shared" si="6"/>
        <v>103537687.66249999</v>
      </c>
      <c r="AD36" s="126">
        <f t="shared" si="6"/>
        <v>103537687.66249999</v>
      </c>
      <c r="AE36" s="136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8"/>
      <c r="BC36" s="139"/>
      <c r="BD36" s="135"/>
      <c r="BE36" s="135"/>
      <c r="BF36" s="135"/>
      <c r="BG36" s="135"/>
      <c r="BH36" s="111"/>
      <c r="BI36" s="135"/>
      <c r="BJ36" s="135"/>
      <c r="BK36" s="135"/>
      <c r="BL36" s="111"/>
      <c r="BM36" s="135"/>
      <c r="BN36" s="135"/>
      <c r="BO36" s="126"/>
      <c r="BP36" s="135"/>
      <c r="BQ36" s="135"/>
      <c r="BR36" s="135"/>
      <c r="BS36" s="135"/>
      <c r="BT36" s="135"/>
      <c r="BU36" s="140"/>
      <c r="BV36" s="141"/>
      <c r="BW36" s="7">
        <f>SUM(C36:BV36)</f>
        <v>3809015180.1100011</v>
      </c>
      <c r="BX36" s="7">
        <f>+'[1]PRESUP. URB. GYP 99 SAS ZOMAC'!F16</f>
        <v>3809015180.1125727</v>
      </c>
      <c r="BY36" s="7">
        <f>+BX36-BW36</f>
        <v>2.5715827941894531E-3</v>
      </c>
      <c r="BZ36" s="109">
        <v>3809015180.1125727</v>
      </c>
      <c r="CA36" s="109">
        <f>+BZ36-BW36</f>
        <v>2.5715827941894531E-3</v>
      </c>
    </row>
    <row r="37" spans="1:79" s="7" customFormat="1" ht="54.95" customHeight="1" x14ac:dyDescent="0.25">
      <c r="A37" s="555" t="str">
        <f>+'[1]PRESUP. URB. GYP 99 SAS ZOMAC'!A17</f>
        <v>1.9</v>
      </c>
      <c r="B37" s="556" t="str">
        <f>+'[1]PRESUP. URB. GYP 99 SAS ZOMAC'!B17</f>
        <v>SUMINISTRO, TRANSPORTE Y CONSTRUCCIÓN DE FILTRO CON MATERIAL GRANULAR DE 1" A 2" PARA UN ESPESOR HASTA 0,30M, INCLUYE GEOTEXTIL NO TEJIDO NT-2500, TUBERÍA PERFORADA PVC Ø=4" CORRUGADA Y LAS RESPECTIVAS CONEXIONES, TRITURADO SEGÚN DISEÑO. NO INCLUYE EXCAVACIÓN.</v>
      </c>
      <c r="C37" s="111"/>
      <c r="D37" s="112"/>
      <c r="E37" s="126"/>
      <c r="F37" s="127"/>
      <c r="G37" s="128"/>
      <c r="H37" s="128"/>
      <c r="I37" s="128"/>
      <c r="J37" s="128"/>
      <c r="K37" s="129"/>
      <c r="L37" s="130"/>
      <c r="M37" s="131"/>
      <c r="N37" s="130"/>
      <c r="O37" s="135"/>
      <c r="P37" s="135"/>
      <c r="Q37" s="131"/>
      <c r="R37" s="130"/>
      <c r="S37" s="135"/>
      <c r="T37" s="135"/>
      <c r="U37" s="131"/>
      <c r="V37" s="130"/>
      <c r="W37" s="135"/>
      <c r="X37" s="135"/>
      <c r="Y37" s="135"/>
      <c r="Z37" s="131"/>
      <c r="AA37" s="111"/>
      <c r="AB37" s="111"/>
      <c r="AC37" s="135"/>
      <c r="AD37" s="126"/>
      <c r="AE37" s="136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8"/>
      <c r="BC37" s="139"/>
      <c r="BD37" s="135"/>
      <c r="BE37" s="135"/>
      <c r="BF37" s="135"/>
      <c r="BG37" s="135"/>
      <c r="BH37" s="111"/>
      <c r="BI37" s="135"/>
      <c r="BJ37" s="135"/>
      <c r="BK37" s="135"/>
      <c r="BL37" s="111"/>
      <c r="BM37" s="135"/>
      <c r="BN37" s="135"/>
      <c r="BO37" s="126"/>
      <c r="BP37" s="135"/>
      <c r="BQ37" s="135"/>
      <c r="BR37" s="135"/>
      <c r="BS37" s="135"/>
      <c r="BT37" s="135"/>
      <c r="BU37" s="140"/>
      <c r="BV37" s="141"/>
      <c r="BZ37" s="109"/>
      <c r="CA37" s="109"/>
    </row>
    <row r="38" spans="1:79" s="7" customFormat="1" ht="54.95" customHeight="1" thickBot="1" x14ac:dyDescent="0.3">
      <c r="A38" s="555"/>
      <c r="B38" s="556"/>
      <c r="C38" s="111"/>
      <c r="D38" s="112"/>
      <c r="E38" s="126"/>
      <c r="F38" s="127"/>
      <c r="G38" s="128"/>
      <c r="H38" s="128"/>
      <c r="I38" s="128"/>
      <c r="J38" s="128"/>
      <c r="K38" s="129"/>
      <c r="L38" s="130"/>
      <c r="M38" s="131"/>
      <c r="N38" s="130"/>
      <c r="O38" s="135"/>
      <c r="P38" s="135"/>
      <c r="Q38" s="131"/>
      <c r="R38" s="130"/>
      <c r="S38" s="135"/>
      <c r="T38" s="135"/>
      <c r="U38" s="131"/>
      <c r="V38" s="130"/>
      <c r="W38" s="135"/>
      <c r="X38" s="135"/>
      <c r="Y38" s="135"/>
      <c r="Z38" s="131"/>
      <c r="AA38" s="111"/>
      <c r="AB38" s="111"/>
      <c r="AC38" s="135"/>
      <c r="AD38" s="126"/>
      <c r="AE38" s="136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8"/>
      <c r="BC38" s="139"/>
      <c r="BD38" s="135"/>
      <c r="BE38" s="135"/>
      <c r="BF38" s="135"/>
      <c r="BG38" s="135"/>
      <c r="BH38" s="111"/>
      <c r="BI38" s="135"/>
      <c r="BJ38" s="135"/>
      <c r="BK38" s="135"/>
      <c r="BL38" s="111"/>
      <c r="BM38" s="135"/>
      <c r="BN38" s="135"/>
      <c r="BO38" s="126"/>
      <c r="BP38" s="135"/>
      <c r="BQ38" s="135"/>
      <c r="BR38" s="135"/>
      <c r="BS38" s="135"/>
      <c r="BT38" s="135"/>
      <c r="BU38" s="140"/>
      <c r="BV38" s="141"/>
      <c r="BW38" s="7">
        <f>SUM(C38:BV38)</f>
        <v>0</v>
      </c>
      <c r="BX38" s="7">
        <f>+'[1]PRESUP. URB. GYP 99 SAS ZOMAC'!F17</f>
        <v>0</v>
      </c>
      <c r="BY38" s="7">
        <f>+BX38-BW38</f>
        <v>0</v>
      </c>
      <c r="BZ38" s="109">
        <v>0</v>
      </c>
      <c r="CA38" s="109">
        <f>+BZ38-BW38</f>
        <v>0</v>
      </c>
    </row>
    <row r="39" spans="1:79" s="31" customFormat="1" ht="13.5" thickBot="1" x14ac:dyDescent="0.3">
      <c r="A39" s="148">
        <f>+'[1]PRESUP. URB. GYP 99 SAS ZOMAC'!A19</f>
        <v>2</v>
      </c>
      <c r="B39" s="149" t="str">
        <f>+'[1]PRESUP. URB. GYP 99 SAS ZOMAC'!B19</f>
        <v>REDES HIDROSANITARIAS</v>
      </c>
      <c r="C39" s="150"/>
      <c r="D39" s="151"/>
      <c r="E39" s="152"/>
      <c r="F39" s="153"/>
      <c r="G39" s="154"/>
      <c r="H39" s="154"/>
      <c r="I39" s="154"/>
      <c r="J39" s="154"/>
      <c r="K39" s="155"/>
      <c r="L39" s="156"/>
      <c r="M39" s="149"/>
      <c r="N39" s="156"/>
      <c r="O39" s="151"/>
      <c r="P39" s="151"/>
      <c r="Q39" s="149"/>
      <c r="R39" s="156"/>
      <c r="S39" s="151"/>
      <c r="T39" s="151"/>
      <c r="U39" s="149"/>
      <c r="V39" s="156"/>
      <c r="W39" s="151"/>
      <c r="X39" s="151"/>
      <c r="Y39" s="151"/>
      <c r="Z39" s="149"/>
      <c r="AA39" s="150"/>
      <c r="AB39" s="150"/>
      <c r="AC39" s="151"/>
      <c r="AD39" s="152"/>
      <c r="AE39" s="157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9"/>
      <c r="BC39" s="160"/>
      <c r="BD39" s="151"/>
      <c r="BE39" s="151"/>
      <c r="BF39" s="151"/>
      <c r="BG39" s="151"/>
      <c r="BH39" s="150"/>
      <c r="BI39" s="151"/>
      <c r="BJ39" s="151"/>
      <c r="BK39" s="151"/>
      <c r="BL39" s="150"/>
      <c r="BM39" s="151"/>
      <c r="BN39" s="151"/>
      <c r="BO39" s="152"/>
      <c r="BP39" s="151"/>
      <c r="BQ39" s="151"/>
      <c r="BR39" s="151"/>
      <c r="BS39" s="151"/>
      <c r="BT39" s="151"/>
      <c r="BU39" s="161"/>
      <c r="BV39" s="162"/>
      <c r="BW39" s="6"/>
      <c r="BX39" s="6"/>
      <c r="BY39" s="6"/>
      <c r="BZ39" s="163">
        <f t="shared" ref="BZ39" si="7">SUM(BZ21:BZ38)</f>
        <v>4506936220.2725725</v>
      </c>
      <c r="CA39" s="164"/>
    </row>
    <row r="40" spans="1:79" s="31" customFormat="1" x14ac:dyDescent="0.25">
      <c r="A40" s="578" t="str">
        <f>+'[1]PRESUP. URB. GYP 99 SAS ZOMAC'!A20</f>
        <v>2.1</v>
      </c>
      <c r="B40" s="580" t="str">
        <f>+'[1]PRESUP. URB. GYP 99 SAS ZOMAC'!B20</f>
        <v>TRAMO COLECTOR AGUAS RESIDUALES</v>
      </c>
      <c r="C40" s="165"/>
      <c r="D40" s="166"/>
      <c r="E40" s="167"/>
      <c r="F40" s="168"/>
      <c r="G40" s="169"/>
      <c r="H40" s="169"/>
      <c r="I40" s="169"/>
      <c r="J40" s="169"/>
      <c r="K40" s="170"/>
      <c r="L40" s="171"/>
      <c r="M40" s="172"/>
      <c r="N40" s="171"/>
      <c r="O40" s="173"/>
      <c r="P40" s="173"/>
      <c r="Q40" s="172"/>
      <c r="R40" s="171"/>
      <c r="S40" s="173"/>
      <c r="T40" s="173"/>
      <c r="U40" s="172"/>
      <c r="V40" s="171"/>
      <c r="W40" s="173"/>
      <c r="X40" s="173"/>
      <c r="Y40" s="173"/>
      <c r="Z40" s="172"/>
      <c r="AA40" s="165"/>
      <c r="AB40" s="165"/>
      <c r="AC40" s="173"/>
      <c r="AD40" s="167"/>
      <c r="AE40" s="174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177"/>
      <c r="BD40" s="173"/>
      <c r="BE40" s="173"/>
      <c r="BF40" s="173"/>
      <c r="BG40" s="173"/>
      <c r="BH40" s="165"/>
      <c r="BI40" s="173"/>
      <c r="BJ40" s="173"/>
      <c r="BK40" s="173"/>
      <c r="BL40" s="165"/>
      <c r="BM40" s="173"/>
      <c r="BN40" s="173"/>
      <c r="BO40" s="167"/>
      <c r="BP40" s="173"/>
      <c r="BQ40" s="173"/>
      <c r="BR40" s="173"/>
      <c r="BS40" s="173"/>
      <c r="BT40" s="173"/>
      <c r="BU40" s="178"/>
      <c r="BV40" s="179"/>
      <c r="BW40" s="6"/>
      <c r="BX40" s="6"/>
      <c r="BY40" s="7"/>
      <c r="BZ40" s="6"/>
      <c r="CA40" s="6"/>
    </row>
    <row r="41" spans="1:79" s="31" customFormat="1" ht="13.5" thickBot="1" x14ac:dyDescent="0.3">
      <c r="A41" s="579"/>
      <c r="B41" s="581"/>
      <c r="C41" s="180"/>
      <c r="D41" s="181"/>
      <c r="E41" s="182"/>
      <c r="F41" s="183"/>
      <c r="G41" s="184"/>
      <c r="H41" s="184"/>
      <c r="I41" s="184"/>
      <c r="J41" s="184"/>
      <c r="K41" s="185"/>
      <c r="L41" s="186"/>
      <c r="M41" s="187"/>
      <c r="N41" s="186"/>
      <c r="O41" s="188"/>
      <c r="P41" s="188"/>
      <c r="Q41" s="187"/>
      <c r="R41" s="186"/>
      <c r="S41" s="188"/>
      <c r="T41" s="188"/>
      <c r="U41" s="187"/>
      <c r="V41" s="186"/>
      <c r="W41" s="188"/>
      <c r="X41" s="188"/>
      <c r="Y41" s="188"/>
      <c r="Z41" s="187"/>
      <c r="AA41" s="180"/>
      <c r="AB41" s="180"/>
      <c r="AC41" s="188"/>
      <c r="AD41" s="182"/>
      <c r="AE41" s="189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1"/>
      <c r="BC41" s="192"/>
      <c r="BD41" s="188"/>
      <c r="BE41" s="188"/>
      <c r="BF41" s="188"/>
      <c r="BG41" s="188"/>
      <c r="BH41" s="180"/>
      <c r="BI41" s="188"/>
      <c r="BJ41" s="188"/>
      <c r="BK41" s="188"/>
      <c r="BL41" s="180"/>
      <c r="BM41" s="188"/>
      <c r="BN41" s="188"/>
      <c r="BO41" s="182"/>
      <c r="BP41" s="188"/>
      <c r="BQ41" s="188"/>
      <c r="BR41" s="188"/>
      <c r="BS41" s="188"/>
      <c r="BT41" s="188"/>
      <c r="BU41" s="193"/>
      <c r="BV41" s="194"/>
      <c r="BW41" s="6"/>
      <c r="BX41" s="6"/>
      <c r="BY41" s="7"/>
      <c r="BZ41" s="6"/>
      <c r="CA41" s="6"/>
    </row>
    <row r="42" spans="1:79" ht="35.1" customHeight="1" x14ac:dyDescent="0.25">
      <c r="A42" s="576" t="str">
        <f>+'[1]PRESUP. URB. GYP 99 SAS ZOMAC'!A22</f>
        <v>2.1.1.1</v>
      </c>
      <c r="B42" s="577" t="str">
        <f>+'[1]PRESUP. URB. GYP 99 SAS ZOMAC'!B22</f>
        <v>LOCALIZACIÓN, TRAZADO Y REPLANTEO TOPOGRÁFICO DE REDES ACUEDUCTO, INCLUYE COMISIÓN Y EQUIPO DE TOPOGRAFÍA, ENTREGA DE MEMORIAS, CÁLCULOS Y PLANOS RECORD DEL PROYECTO EN MEDIO MAGNÉTICO</v>
      </c>
      <c r="C42" s="101"/>
      <c r="D42" s="195"/>
      <c r="E42" s="102"/>
      <c r="F42" s="93"/>
      <c r="G42" s="94"/>
      <c r="H42" s="94"/>
      <c r="I42" s="94"/>
      <c r="J42" s="94"/>
      <c r="K42" s="95"/>
      <c r="L42" s="98"/>
      <c r="M42" s="100"/>
      <c r="N42" s="98"/>
      <c r="O42" s="99"/>
      <c r="P42" s="99"/>
      <c r="Q42" s="100"/>
      <c r="R42" s="98"/>
      <c r="S42" s="99"/>
      <c r="T42" s="99"/>
      <c r="U42" s="100"/>
      <c r="V42" s="98"/>
      <c r="W42" s="99"/>
      <c r="X42" s="99"/>
      <c r="Y42" s="99"/>
      <c r="Z42" s="100"/>
      <c r="AA42" s="101"/>
      <c r="AB42" s="101"/>
      <c r="AC42" s="99"/>
      <c r="AD42" s="102"/>
      <c r="AE42" s="103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5"/>
      <c r="BC42" s="106"/>
      <c r="BD42" s="99"/>
      <c r="BE42" s="99"/>
      <c r="BF42" s="196"/>
      <c r="BG42" s="99"/>
      <c r="BH42" s="101"/>
      <c r="BI42" s="99"/>
      <c r="BJ42" s="99"/>
      <c r="BK42" s="99"/>
      <c r="BL42" s="101"/>
      <c r="BM42" s="99"/>
      <c r="BN42" s="99"/>
      <c r="BO42" s="102"/>
      <c r="BP42" s="99"/>
      <c r="BQ42" s="99"/>
      <c r="BR42" s="99"/>
      <c r="BS42" s="99"/>
      <c r="BT42" s="99"/>
      <c r="BU42" s="107"/>
      <c r="BV42" s="108"/>
      <c r="BW42" s="7"/>
    </row>
    <row r="43" spans="1:79" ht="35.1" customHeight="1" x14ac:dyDescent="0.25">
      <c r="A43" s="555"/>
      <c r="B43" s="556"/>
      <c r="C43" s="111"/>
      <c r="D43" s="112"/>
      <c r="E43" s="113"/>
      <c r="F43" s="114"/>
      <c r="G43" s="115"/>
      <c r="H43" s="115"/>
      <c r="I43" s="115"/>
      <c r="J43" s="115"/>
      <c r="K43" s="116"/>
      <c r="L43" s="117"/>
      <c r="M43" s="118"/>
      <c r="N43" s="117"/>
      <c r="O43" s="112"/>
      <c r="P43" s="112"/>
      <c r="Q43" s="118"/>
      <c r="R43" s="117"/>
      <c r="S43" s="112"/>
      <c r="T43" s="112"/>
      <c r="U43" s="118"/>
      <c r="V43" s="117"/>
      <c r="W43" s="112"/>
      <c r="X43" s="112"/>
      <c r="Y43" s="112"/>
      <c r="Z43" s="118"/>
      <c r="AA43" s="119"/>
      <c r="AB43" s="119"/>
      <c r="AC43" s="112"/>
      <c r="AD43" s="113"/>
      <c r="AE43" s="120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2"/>
      <c r="BC43" s="123"/>
      <c r="BD43" s="112"/>
      <c r="BE43" s="112"/>
      <c r="BF43" s="112">
        <f>+'[1]PRESUP. URB. GYP 99 SAS ZOMAC'!F22</f>
        <v>2666712</v>
      </c>
      <c r="BG43" s="112"/>
      <c r="BH43" s="119"/>
      <c r="BI43" s="112"/>
      <c r="BJ43" s="112"/>
      <c r="BK43" s="112"/>
      <c r="BL43" s="119"/>
      <c r="BM43" s="112"/>
      <c r="BN43" s="112"/>
      <c r="BO43" s="113"/>
      <c r="BP43" s="112"/>
      <c r="BQ43" s="112"/>
      <c r="BR43" s="112"/>
      <c r="BS43" s="112"/>
      <c r="BT43" s="112"/>
      <c r="BU43" s="124"/>
      <c r="BV43" s="125"/>
      <c r="BW43" s="7">
        <f>SUM(C43:BV43)</f>
        <v>2666712</v>
      </c>
      <c r="BX43" s="7">
        <f>+'[1]PRESUP. URB. GYP 99 SAS ZOMAC'!F22</f>
        <v>2666712</v>
      </c>
      <c r="BY43" s="7">
        <f>+BX43-BW43</f>
        <v>0</v>
      </c>
    </row>
    <row r="44" spans="1:79" ht="24.95" customHeight="1" x14ac:dyDescent="0.25">
      <c r="A44" s="555" t="str">
        <f>+'[1]PRESUP. URB. GYP 99 SAS ZOMAC'!A23</f>
        <v>2.1.1.2</v>
      </c>
      <c r="B44" s="556" t="str">
        <f>+'[1]PRESUP. URB. GYP 99 SAS ZOMAC'!B23</f>
        <v>EXCAVACIÓN EN MATERIAL COMÚN DE LA EXPLANACIÓN Y CANALES - DESCAPOTE A MÁQUINA e=0,40M.</v>
      </c>
      <c r="C44" s="111"/>
      <c r="D44" s="112"/>
      <c r="E44" s="126"/>
      <c r="F44" s="127"/>
      <c r="G44" s="128"/>
      <c r="H44" s="128"/>
      <c r="I44" s="128"/>
      <c r="J44" s="128"/>
      <c r="K44" s="129"/>
      <c r="L44" s="130"/>
      <c r="M44" s="131"/>
      <c r="N44" s="130"/>
      <c r="O44" s="135"/>
      <c r="P44" s="135"/>
      <c r="Q44" s="131"/>
      <c r="R44" s="130"/>
      <c r="S44" s="135"/>
      <c r="T44" s="135"/>
      <c r="U44" s="131"/>
      <c r="V44" s="130"/>
      <c r="W44" s="135"/>
      <c r="X44" s="135"/>
      <c r="Y44" s="135"/>
      <c r="Z44" s="131"/>
      <c r="AA44" s="111"/>
      <c r="AB44" s="111"/>
      <c r="AC44" s="135"/>
      <c r="AD44" s="126"/>
      <c r="AE44" s="136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8"/>
      <c r="BC44" s="139"/>
      <c r="BD44" s="135"/>
      <c r="BE44" s="135"/>
      <c r="BF44" s="135"/>
      <c r="BG44" s="135"/>
      <c r="BH44" s="111"/>
      <c r="BI44" s="135"/>
      <c r="BJ44" s="135"/>
      <c r="BK44" s="135"/>
      <c r="BL44" s="111"/>
      <c r="BM44" s="135"/>
      <c r="BN44" s="135"/>
      <c r="BO44" s="126"/>
      <c r="BP44" s="135"/>
      <c r="BQ44" s="135"/>
      <c r="BR44" s="135"/>
      <c r="BS44" s="135"/>
      <c r="BT44" s="135"/>
      <c r="BU44" s="140"/>
      <c r="BV44" s="141"/>
      <c r="BW44" s="7"/>
    </row>
    <row r="45" spans="1:79" ht="24.95" customHeight="1" x14ac:dyDescent="0.25">
      <c r="A45" s="555"/>
      <c r="B45" s="556"/>
      <c r="C45" s="111"/>
      <c r="D45" s="112"/>
      <c r="E45" s="126"/>
      <c r="F45" s="127"/>
      <c r="G45" s="128"/>
      <c r="H45" s="128"/>
      <c r="I45" s="128"/>
      <c r="J45" s="128"/>
      <c r="K45" s="116"/>
      <c r="L45" s="130"/>
      <c r="M45" s="118"/>
      <c r="N45" s="130"/>
      <c r="O45" s="112"/>
      <c r="P45" s="112"/>
      <c r="Q45" s="118"/>
      <c r="R45" s="117"/>
      <c r="S45" s="112"/>
      <c r="T45" s="135"/>
      <c r="U45" s="118"/>
      <c r="V45" s="117"/>
      <c r="W45" s="112"/>
      <c r="X45" s="112"/>
      <c r="Y45" s="112"/>
      <c r="Z45" s="118"/>
      <c r="AA45" s="119"/>
      <c r="AB45" s="119"/>
      <c r="AC45" s="112"/>
      <c r="AD45" s="113"/>
      <c r="AE45" s="120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2"/>
      <c r="BC45" s="123"/>
      <c r="BD45" s="135"/>
      <c r="BE45" s="112"/>
      <c r="BF45" s="135"/>
      <c r="BG45" s="112"/>
      <c r="BH45" s="111"/>
      <c r="BI45" s="112"/>
      <c r="BJ45" s="135"/>
      <c r="BK45" s="112"/>
      <c r="BL45" s="111"/>
      <c r="BM45" s="112"/>
      <c r="BN45" s="135"/>
      <c r="BO45" s="113"/>
      <c r="BP45" s="135"/>
      <c r="BQ45" s="112"/>
      <c r="BR45" s="112"/>
      <c r="BS45" s="112"/>
      <c r="BT45" s="135"/>
      <c r="BU45" s="124"/>
      <c r="BV45" s="125"/>
      <c r="BW45" s="7">
        <f>SUM(C45:BV45)</f>
        <v>0</v>
      </c>
      <c r="BX45" s="7">
        <f>+'[1]PRESUP. URB. GYP 99 SAS ZOMAC'!F23</f>
        <v>0</v>
      </c>
      <c r="BY45" s="7">
        <f>+BX45-BW45</f>
        <v>0</v>
      </c>
    </row>
    <row r="46" spans="1:79" ht="20.100000000000001" customHeight="1" x14ac:dyDescent="0.25">
      <c r="A46" s="555" t="str">
        <f>+'[1]PRESUP. URB. GYP 99 SAS ZOMAC'!A26</f>
        <v>2.1.2.1</v>
      </c>
      <c r="B46" s="556" t="str">
        <f>+'[1]PRESUP. URB. GYP 99 SAS ZOMAC'!B26</f>
        <v>DEMOLICIÓN DE ESTRUCTURAS EN CONCRETO REFORZADO</v>
      </c>
      <c r="C46" s="111"/>
      <c r="D46" s="112"/>
      <c r="E46" s="113"/>
      <c r="F46" s="114"/>
      <c r="G46" s="115"/>
      <c r="H46" s="115"/>
      <c r="I46" s="115"/>
      <c r="J46" s="115"/>
      <c r="K46" s="116"/>
      <c r="L46" s="130"/>
      <c r="M46" s="118"/>
      <c r="N46" s="130"/>
      <c r="O46" s="112"/>
      <c r="P46" s="112"/>
      <c r="Q46" s="118"/>
      <c r="R46" s="117"/>
      <c r="S46" s="112"/>
      <c r="T46" s="135"/>
      <c r="U46" s="118"/>
      <c r="V46" s="130"/>
      <c r="W46" s="112"/>
      <c r="X46" s="112"/>
      <c r="Y46" s="112"/>
      <c r="Z46" s="118"/>
      <c r="AA46" s="119"/>
      <c r="AB46" s="119"/>
      <c r="AC46" s="112"/>
      <c r="AD46" s="113"/>
      <c r="AE46" s="120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2"/>
      <c r="BC46" s="123"/>
      <c r="BD46" s="135"/>
      <c r="BE46" s="112"/>
      <c r="BF46" s="197"/>
      <c r="BG46" s="198"/>
      <c r="BH46" s="111"/>
      <c r="BI46" s="112"/>
      <c r="BJ46" s="135"/>
      <c r="BK46" s="112"/>
      <c r="BL46" s="111"/>
      <c r="BM46" s="112"/>
      <c r="BN46" s="135"/>
      <c r="BO46" s="113"/>
      <c r="BP46" s="135"/>
      <c r="BQ46" s="112"/>
      <c r="BR46" s="112"/>
      <c r="BS46" s="112"/>
      <c r="BT46" s="135"/>
      <c r="BU46" s="124"/>
      <c r="BV46" s="125"/>
      <c r="BW46" s="7"/>
    </row>
    <row r="47" spans="1:79" ht="20.100000000000001" customHeight="1" x14ac:dyDescent="0.25">
      <c r="A47" s="555"/>
      <c r="B47" s="556"/>
      <c r="C47" s="111"/>
      <c r="D47" s="112"/>
      <c r="E47" s="113"/>
      <c r="F47" s="114"/>
      <c r="G47" s="115"/>
      <c r="H47" s="115"/>
      <c r="I47" s="115"/>
      <c r="J47" s="115"/>
      <c r="K47" s="116"/>
      <c r="L47" s="130"/>
      <c r="M47" s="118"/>
      <c r="N47" s="130"/>
      <c r="O47" s="112"/>
      <c r="P47" s="112"/>
      <c r="Q47" s="118"/>
      <c r="R47" s="117"/>
      <c r="S47" s="112"/>
      <c r="T47" s="135"/>
      <c r="U47" s="118"/>
      <c r="V47" s="130"/>
      <c r="W47" s="112"/>
      <c r="X47" s="112"/>
      <c r="Y47" s="112"/>
      <c r="Z47" s="118"/>
      <c r="AA47" s="119"/>
      <c r="AB47" s="119"/>
      <c r="AC47" s="112"/>
      <c r="AD47" s="113"/>
      <c r="AE47" s="120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2"/>
      <c r="BC47" s="123"/>
      <c r="BD47" s="135"/>
      <c r="BE47" s="112"/>
      <c r="BF47" s="135">
        <f>+'[1]PRESUP. URB. GYP 99 SAS ZOMAC'!F26/2</f>
        <v>1030117.074438175</v>
      </c>
      <c r="BG47" s="112">
        <f>+BF47</f>
        <v>1030117.074438175</v>
      </c>
      <c r="BH47" s="111"/>
      <c r="BI47" s="112"/>
      <c r="BJ47" s="135"/>
      <c r="BK47" s="112"/>
      <c r="BL47" s="111"/>
      <c r="BM47" s="112"/>
      <c r="BN47" s="135"/>
      <c r="BO47" s="113"/>
      <c r="BP47" s="135"/>
      <c r="BQ47" s="112"/>
      <c r="BR47" s="112"/>
      <c r="BS47" s="112"/>
      <c r="BT47" s="135"/>
      <c r="BU47" s="124"/>
      <c r="BV47" s="125"/>
      <c r="BW47" s="7">
        <f>SUM(C47:BV47)</f>
        <v>2060234.1488763499</v>
      </c>
      <c r="BX47" s="7">
        <f>+'[1]PRESUP. URB. GYP 99 SAS ZOMAC'!F26</f>
        <v>2060234.1488763499</v>
      </c>
      <c r="BY47" s="7">
        <f>+BX47-BW47</f>
        <v>0</v>
      </c>
    </row>
    <row r="48" spans="1:79" ht="20.100000000000001" customHeight="1" x14ac:dyDescent="0.25">
      <c r="A48" s="555" t="str">
        <f>+'[1]PRESUP. URB. GYP 99 SAS ZOMAC'!A27</f>
        <v>2.1.2.2</v>
      </c>
      <c r="B48" s="556" t="str">
        <f>+'[1]PRESUP. URB. GYP 99 SAS ZOMAC'!B27</f>
        <v>CORTE Y ROTURA DE ANDENES Y PAVIMENTO HASTA e=15cm</v>
      </c>
      <c r="C48" s="111"/>
      <c r="D48" s="112"/>
      <c r="E48" s="113"/>
      <c r="F48" s="114"/>
      <c r="G48" s="115"/>
      <c r="H48" s="115"/>
      <c r="I48" s="115"/>
      <c r="J48" s="115"/>
      <c r="K48" s="116"/>
      <c r="L48" s="130"/>
      <c r="M48" s="118"/>
      <c r="N48" s="130"/>
      <c r="O48" s="112"/>
      <c r="P48" s="112"/>
      <c r="Q48" s="118"/>
      <c r="R48" s="117"/>
      <c r="S48" s="112"/>
      <c r="T48" s="135"/>
      <c r="U48" s="118"/>
      <c r="V48" s="130"/>
      <c r="W48" s="112"/>
      <c r="X48" s="112"/>
      <c r="Y48" s="112"/>
      <c r="Z48" s="118"/>
      <c r="AA48" s="119"/>
      <c r="AB48" s="119"/>
      <c r="AC48" s="112"/>
      <c r="AD48" s="113"/>
      <c r="AE48" s="120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2"/>
      <c r="BC48" s="123"/>
      <c r="BD48" s="135"/>
      <c r="BE48" s="112"/>
      <c r="BF48" s="135"/>
      <c r="BG48" s="112"/>
      <c r="BH48" s="111"/>
      <c r="BI48" s="112"/>
      <c r="BJ48" s="135"/>
      <c r="BK48" s="112"/>
      <c r="BL48" s="111"/>
      <c r="BM48" s="112"/>
      <c r="BN48" s="135"/>
      <c r="BO48" s="113"/>
      <c r="BP48" s="135"/>
      <c r="BQ48" s="112"/>
      <c r="BR48" s="112"/>
      <c r="BS48" s="112"/>
      <c r="BT48" s="135"/>
      <c r="BU48" s="124"/>
      <c r="BV48" s="125"/>
      <c r="BW48" s="7"/>
    </row>
    <row r="49" spans="1:77" ht="20.100000000000001" customHeight="1" x14ac:dyDescent="0.25">
      <c r="A49" s="555"/>
      <c r="B49" s="556"/>
      <c r="C49" s="111"/>
      <c r="D49" s="112"/>
      <c r="E49" s="113"/>
      <c r="F49" s="114"/>
      <c r="G49" s="115"/>
      <c r="H49" s="115"/>
      <c r="I49" s="115"/>
      <c r="J49" s="115"/>
      <c r="K49" s="116"/>
      <c r="L49" s="130"/>
      <c r="M49" s="118"/>
      <c r="N49" s="130"/>
      <c r="O49" s="112"/>
      <c r="P49" s="112"/>
      <c r="Q49" s="118"/>
      <c r="R49" s="117"/>
      <c r="S49" s="112"/>
      <c r="T49" s="135"/>
      <c r="U49" s="118"/>
      <c r="V49" s="130"/>
      <c r="W49" s="112"/>
      <c r="X49" s="112"/>
      <c r="Y49" s="112"/>
      <c r="Z49" s="118"/>
      <c r="AA49" s="119"/>
      <c r="AB49" s="119"/>
      <c r="AC49" s="112"/>
      <c r="AD49" s="113"/>
      <c r="AE49" s="120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2"/>
      <c r="BC49" s="123"/>
      <c r="BD49" s="135"/>
      <c r="BE49" s="112"/>
      <c r="BF49" s="135"/>
      <c r="BG49" s="112"/>
      <c r="BH49" s="111"/>
      <c r="BI49" s="112"/>
      <c r="BJ49" s="135"/>
      <c r="BK49" s="112"/>
      <c r="BL49" s="111"/>
      <c r="BM49" s="112"/>
      <c r="BN49" s="135"/>
      <c r="BO49" s="113"/>
      <c r="BP49" s="135"/>
      <c r="BQ49" s="112"/>
      <c r="BR49" s="112"/>
      <c r="BS49" s="112"/>
      <c r="BT49" s="135"/>
      <c r="BU49" s="124"/>
      <c r="BV49" s="125"/>
      <c r="BW49" s="7">
        <f>SUM(C49:BV49)</f>
        <v>0</v>
      </c>
      <c r="BX49" s="7">
        <f>+'[1]PRESUP. URB. GYP 99 SAS ZOMAC'!F27</f>
        <v>0</v>
      </c>
      <c r="BY49" s="7">
        <f>+BX49-BW49</f>
        <v>0</v>
      </c>
    </row>
    <row r="50" spans="1:77" ht="30" customHeight="1" x14ac:dyDescent="0.25">
      <c r="A50" s="571" t="str">
        <f>+'[1]PRESUP. URB. GYP 99 SAS ZOMAC'!A30</f>
        <v>2.1.3.1</v>
      </c>
      <c r="B50" s="556" t="str">
        <f>+'[1]PRESUP. URB. GYP 99 SAS ZOMAC'!B30</f>
        <v>Excavación MANUAL de 0‐2m de material heterogéneo bajo cualquier grado de humedad, incluye roca descompuesta y bolas de roca hasta de 0,35m3. Medida en sitio</v>
      </c>
      <c r="C50" s="111"/>
      <c r="D50" s="112"/>
      <c r="E50" s="126"/>
      <c r="F50" s="127"/>
      <c r="G50" s="128"/>
      <c r="H50" s="128"/>
      <c r="I50" s="128"/>
      <c r="J50" s="128"/>
      <c r="K50" s="129"/>
      <c r="L50" s="130"/>
      <c r="M50" s="131"/>
      <c r="N50" s="130"/>
      <c r="O50" s="135"/>
      <c r="P50" s="135"/>
      <c r="Q50" s="131"/>
      <c r="R50" s="130"/>
      <c r="S50" s="135"/>
      <c r="T50" s="135"/>
      <c r="U50" s="131"/>
      <c r="V50" s="130"/>
      <c r="W50" s="135"/>
      <c r="X50" s="135"/>
      <c r="Y50" s="135"/>
      <c r="Z50" s="131"/>
      <c r="AA50" s="111"/>
      <c r="AB50" s="111"/>
      <c r="AC50" s="135"/>
      <c r="AD50" s="126"/>
      <c r="AE50" s="136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8"/>
      <c r="BC50" s="139"/>
      <c r="BD50" s="135"/>
      <c r="BE50" s="135"/>
      <c r="BF50" s="135"/>
      <c r="BG50" s="197"/>
      <c r="BH50" s="199"/>
      <c r="BI50" s="197"/>
      <c r="BJ50" s="197"/>
      <c r="BK50" s="197"/>
      <c r="BL50" s="199"/>
      <c r="BM50" s="197"/>
      <c r="BN50" s="197"/>
      <c r="BO50" s="200"/>
      <c r="BP50" s="197"/>
      <c r="BQ50" s="135"/>
      <c r="BR50" s="135"/>
      <c r="BS50" s="135"/>
      <c r="BT50" s="135"/>
      <c r="BU50" s="140"/>
      <c r="BV50" s="141"/>
      <c r="BW50" s="7"/>
    </row>
    <row r="51" spans="1:77" ht="30" customHeight="1" x14ac:dyDescent="0.25">
      <c r="A51" s="570"/>
      <c r="B51" s="556"/>
      <c r="C51" s="111"/>
      <c r="D51" s="112"/>
      <c r="E51" s="126"/>
      <c r="F51" s="127"/>
      <c r="G51" s="128"/>
      <c r="H51" s="128"/>
      <c r="I51" s="128"/>
      <c r="J51" s="128"/>
      <c r="K51" s="116"/>
      <c r="L51" s="130"/>
      <c r="M51" s="118"/>
      <c r="N51" s="130"/>
      <c r="O51" s="112"/>
      <c r="P51" s="112"/>
      <c r="Q51" s="118"/>
      <c r="R51" s="117"/>
      <c r="S51" s="112"/>
      <c r="T51" s="135"/>
      <c r="U51" s="118"/>
      <c r="V51" s="117"/>
      <c r="W51" s="112"/>
      <c r="X51" s="112"/>
      <c r="Y51" s="112"/>
      <c r="Z51" s="118"/>
      <c r="AA51" s="119"/>
      <c r="AB51" s="119"/>
      <c r="AC51" s="112"/>
      <c r="AD51" s="113"/>
      <c r="AE51" s="120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2"/>
      <c r="BC51" s="123"/>
      <c r="BD51" s="135"/>
      <c r="BE51" s="112"/>
      <c r="BF51" s="135"/>
      <c r="BG51" s="112">
        <f>+'[1]PRESUP. URB. GYP 99 SAS ZOMAC'!F30/10</f>
        <v>749295.4</v>
      </c>
      <c r="BH51" s="111">
        <f>+BG51</f>
        <v>749295.4</v>
      </c>
      <c r="BI51" s="112">
        <f t="shared" ref="BI51:BP55" si="8">+BH51</f>
        <v>749295.4</v>
      </c>
      <c r="BJ51" s="135">
        <f t="shared" si="8"/>
        <v>749295.4</v>
      </c>
      <c r="BK51" s="112">
        <f t="shared" si="8"/>
        <v>749295.4</v>
      </c>
      <c r="BL51" s="111">
        <f t="shared" si="8"/>
        <v>749295.4</v>
      </c>
      <c r="BM51" s="112">
        <f t="shared" si="8"/>
        <v>749295.4</v>
      </c>
      <c r="BN51" s="135">
        <f t="shared" si="8"/>
        <v>749295.4</v>
      </c>
      <c r="BO51" s="113">
        <f t="shared" si="8"/>
        <v>749295.4</v>
      </c>
      <c r="BP51" s="135">
        <f t="shared" si="8"/>
        <v>749295.4</v>
      </c>
      <c r="BQ51" s="112"/>
      <c r="BR51" s="112"/>
      <c r="BS51" s="112"/>
      <c r="BT51" s="135"/>
      <c r="BU51" s="124"/>
      <c r="BV51" s="125"/>
      <c r="BW51" s="7">
        <f>SUM(C51:BV51)</f>
        <v>7492954.0000000019</v>
      </c>
      <c r="BX51" s="7">
        <f>+'[1]PRESUP. URB. GYP 99 SAS ZOMAC'!F30</f>
        <v>7492954</v>
      </c>
      <c r="BY51" s="7">
        <f>+BX51-BW51</f>
        <v>0</v>
      </c>
    </row>
    <row r="52" spans="1:77" ht="30" customHeight="1" x14ac:dyDescent="0.25">
      <c r="A52" s="570" t="str">
        <f>+'[1]PRESUP. URB. GYP 99 SAS ZOMAC'!A31</f>
        <v>2.1.3.2</v>
      </c>
      <c r="B52" s="569" t="str">
        <f>+'[1]PRESUP. URB. GYP 99 SAS ZOMAC'!B31</f>
        <v>Excavación MECANICA de 0‐2m de material heterogéneo bajo cualquier grado de humedad, incluye roca descompuesta y bolas de roca hasta de 0,35m3. Medida en sitio</v>
      </c>
      <c r="C52" s="201"/>
      <c r="D52" s="202"/>
      <c r="E52" s="203"/>
      <c r="F52" s="204"/>
      <c r="G52" s="205"/>
      <c r="H52" s="205"/>
      <c r="I52" s="205"/>
      <c r="J52" s="205"/>
      <c r="K52" s="206"/>
      <c r="L52" s="207"/>
      <c r="M52" s="208"/>
      <c r="N52" s="207"/>
      <c r="O52" s="209"/>
      <c r="P52" s="209"/>
      <c r="Q52" s="208"/>
      <c r="R52" s="207"/>
      <c r="S52" s="209"/>
      <c r="T52" s="209"/>
      <c r="U52" s="208"/>
      <c r="V52" s="207"/>
      <c r="W52" s="209"/>
      <c r="X52" s="209"/>
      <c r="Y52" s="209"/>
      <c r="Z52" s="208"/>
      <c r="AA52" s="201"/>
      <c r="AB52" s="201"/>
      <c r="AC52" s="209"/>
      <c r="AD52" s="203"/>
      <c r="AE52" s="210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2"/>
      <c r="BC52" s="213"/>
      <c r="BD52" s="209"/>
      <c r="BE52" s="209"/>
      <c r="BF52" s="209"/>
      <c r="BG52" s="214"/>
      <c r="BH52" s="215"/>
      <c r="BI52" s="214"/>
      <c r="BJ52" s="214"/>
      <c r="BK52" s="214"/>
      <c r="BL52" s="215"/>
      <c r="BM52" s="214"/>
      <c r="BN52" s="214"/>
      <c r="BO52" s="216"/>
      <c r="BP52" s="214"/>
      <c r="BQ52" s="209"/>
      <c r="BR52" s="209"/>
      <c r="BS52" s="209"/>
      <c r="BT52" s="209"/>
      <c r="BU52" s="217"/>
      <c r="BV52" s="218"/>
      <c r="BW52" s="7"/>
    </row>
    <row r="53" spans="1:77" s="7" customFormat="1" ht="30" customHeight="1" x14ac:dyDescent="0.25">
      <c r="A53" s="555"/>
      <c r="B53" s="556"/>
      <c r="C53" s="111"/>
      <c r="D53" s="112"/>
      <c r="E53" s="126"/>
      <c r="F53" s="127"/>
      <c r="G53" s="128"/>
      <c r="H53" s="128"/>
      <c r="I53" s="128"/>
      <c r="J53" s="128"/>
      <c r="K53" s="116"/>
      <c r="L53" s="130"/>
      <c r="M53" s="118"/>
      <c r="N53" s="130"/>
      <c r="O53" s="112"/>
      <c r="P53" s="112"/>
      <c r="Q53" s="118"/>
      <c r="R53" s="117"/>
      <c r="S53" s="112"/>
      <c r="T53" s="135"/>
      <c r="U53" s="118"/>
      <c r="V53" s="117"/>
      <c r="W53" s="112"/>
      <c r="X53" s="112"/>
      <c r="Y53" s="112"/>
      <c r="Z53" s="118"/>
      <c r="AA53" s="119"/>
      <c r="AB53" s="119"/>
      <c r="AC53" s="112"/>
      <c r="AD53" s="113"/>
      <c r="AE53" s="120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2"/>
      <c r="BC53" s="123"/>
      <c r="BD53" s="135"/>
      <c r="BE53" s="112"/>
      <c r="BF53" s="135"/>
      <c r="BG53" s="112">
        <f>+'[1]PRESUP. URB. GYP 99 SAS ZOMAC'!F31/10</f>
        <v>7016230.6500000004</v>
      </c>
      <c r="BH53" s="111">
        <f>+BG53</f>
        <v>7016230.6500000004</v>
      </c>
      <c r="BI53" s="112">
        <f t="shared" si="8"/>
        <v>7016230.6500000004</v>
      </c>
      <c r="BJ53" s="135">
        <f t="shared" si="8"/>
        <v>7016230.6500000004</v>
      </c>
      <c r="BK53" s="112">
        <f t="shared" si="8"/>
        <v>7016230.6500000004</v>
      </c>
      <c r="BL53" s="111">
        <f t="shared" si="8"/>
        <v>7016230.6500000004</v>
      </c>
      <c r="BM53" s="112">
        <f t="shared" si="8"/>
        <v>7016230.6500000004</v>
      </c>
      <c r="BN53" s="135">
        <f t="shared" si="8"/>
        <v>7016230.6500000004</v>
      </c>
      <c r="BO53" s="113">
        <f t="shared" si="8"/>
        <v>7016230.6500000004</v>
      </c>
      <c r="BP53" s="135">
        <f t="shared" si="8"/>
        <v>7016230.6500000004</v>
      </c>
      <c r="BQ53" s="112"/>
      <c r="BR53" s="112"/>
      <c r="BS53" s="112"/>
      <c r="BT53" s="135"/>
      <c r="BU53" s="124"/>
      <c r="BV53" s="125"/>
      <c r="BW53" s="7">
        <f>SUM(C53:BV53)</f>
        <v>70162306.5</v>
      </c>
      <c r="BX53" s="7">
        <f>+'[1]PRESUP. URB. GYP 99 SAS ZOMAC'!F31</f>
        <v>70162306.5</v>
      </c>
      <c r="BY53" s="7">
        <f>+BX53-BW53</f>
        <v>0</v>
      </c>
    </row>
    <row r="54" spans="1:77" s="7" customFormat="1" ht="30" customHeight="1" x14ac:dyDescent="0.25">
      <c r="A54" s="555" t="str">
        <f>+'[1]PRESUP. URB. GYP 99 SAS ZOMAC'!A32</f>
        <v>2.1.3.3</v>
      </c>
      <c r="B54" s="556" t="str">
        <f>+'[1]PRESUP. URB. GYP 99 SAS ZOMAC'!B32</f>
        <v>Excavación MANUAL CON BOMBEO de 0‐2m de material HUMEDO, incluye movimiento de roca hasta de 0,35m3. Medida en sitio</v>
      </c>
      <c r="C54" s="111"/>
      <c r="D54" s="112"/>
      <c r="E54" s="126"/>
      <c r="F54" s="127"/>
      <c r="G54" s="128"/>
      <c r="H54" s="128"/>
      <c r="I54" s="128"/>
      <c r="J54" s="128"/>
      <c r="K54" s="129"/>
      <c r="L54" s="130"/>
      <c r="M54" s="131"/>
      <c r="N54" s="130"/>
      <c r="O54" s="135"/>
      <c r="P54" s="135"/>
      <c r="Q54" s="131"/>
      <c r="R54" s="130"/>
      <c r="S54" s="135"/>
      <c r="T54" s="135"/>
      <c r="U54" s="131"/>
      <c r="V54" s="130"/>
      <c r="W54" s="135"/>
      <c r="X54" s="135"/>
      <c r="Y54" s="135"/>
      <c r="Z54" s="131"/>
      <c r="AA54" s="111"/>
      <c r="AB54" s="111"/>
      <c r="AC54" s="135"/>
      <c r="AD54" s="126"/>
      <c r="AE54" s="136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8"/>
      <c r="BC54" s="139"/>
      <c r="BD54" s="135"/>
      <c r="BE54" s="135"/>
      <c r="BF54" s="135"/>
      <c r="BG54" s="197"/>
      <c r="BH54" s="199"/>
      <c r="BI54" s="197"/>
      <c r="BJ54" s="197"/>
      <c r="BK54" s="197"/>
      <c r="BL54" s="199"/>
      <c r="BM54" s="197"/>
      <c r="BN54" s="197"/>
      <c r="BO54" s="200"/>
      <c r="BP54" s="197"/>
      <c r="BQ54" s="135"/>
      <c r="BR54" s="135"/>
      <c r="BS54" s="135"/>
      <c r="BT54" s="135"/>
      <c r="BU54" s="140"/>
      <c r="BV54" s="141"/>
    </row>
    <row r="55" spans="1:77" s="7" customFormat="1" ht="30" customHeight="1" x14ac:dyDescent="0.25">
      <c r="A55" s="555"/>
      <c r="B55" s="556"/>
      <c r="C55" s="111"/>
      <c r="D55" s="112"/>
      <c r="E55" s="126"/>
      <c r="F55" s="127"/>
      <c r="G55" s="128"/>
      <c r="H55" s="128"/>
      <c r="I55" s="128"/>
      <c r="J55" s="128"/>
      <c r="K55" s="116"/>
      <c r="L55" s="130"/>
      <c r="M55" s="118"/>
      <c r="N55" s="130"/>
      <c r="O55" s="112"/>
      <c r="P55" s="112"/>
      <c r="Q55" s="118"/>
      <c r="R55" s="117"/>
      <c r="S55" s="112"/>
      <c r="T55" s="135"/>
      <c r="U55" s="118"/>
      <c r="V55" s="117"/>
      <c r="W55" s="112"/>
      <c r="X55" s="112"/>
      <c r="Y55" s="112"/>
      <c r="Z55" s="118"/>
      <c r="AA55" s="119"/>
      <c r="AB55" s="119"/>
      <c r="AC55" s="112"/>
      <c r="AD55" s="113"/>
      <c r="AE55" s="120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2"/>
      <c r="BC55" s="123"/>
      <c r="BD55" s="135"/>
      <c r="BE55" s="112"/>
      <c r="BF55" s="135"/>
      <c r="BG55" s="112">
        <f>+'[1]PRESUP. URB. GYP 99 SAS ZOMAC'!F32/10</f>
        <v>650637</v>
      </c>
      <c r="BH55" s="111">
        <f>+BG55</f>
        <v>650637</v>
      </c>
      <c r="BI55" s="112">
        <f t="shared" si="8"/>
        <v>650637</v>
      </c>
      <c r="BJ55" s="135">
        <f t="shared" si="8"/>
        <v>650637</v>
      </c>
      <c r="BK55" s="112">
        <f t="shared" si="8"/>
        <v>650637</v>
      </c>
      <c r="BL55" s="111">
        <f t="shared" si="8"/>
        <v>650637</v>
      </c>
      <c r="BM55" s="112">
        <f t="shared" si="8"/>
        <v>650637</v>
      </c>
      <c r="BN55" s="135">
        <f t="shared" si="8"/>
        <v>650637</v>
      </c>
      <c r="BO55" s="113">
        <f t="shared" si="8"/>
        <v>650637</v>
      </c>
      <c r="BP55" s="135">
        <f t="shared" si="8"/>
        <v>650637</v>
      </c>
      <c r="BQ55" s="112"/>
      <c r="BR55" s="112"/>
      <c r="BS55" s="112"/>
      <c r="BT55" s="135"/>
      <c r="BU55" s="124"/>
      <c r="BV55" s="125"/>
      <c r="BW55" s="7">
        <f>SUM(C55:BV55)</f>
        <v>6506370</v>
      </c>
      <c r="BX55" s="7">
        <f>+'[1]PRESUP. URB. GYP 99 SAS ZOMAC'!F32</f>
        <v>6506370</v>
      </c>
      <c r="BY55" s="7">
        <f>+BX55-BW55</f>
        <v>0</v>
      </c>
    </row>
    <row r="56" spans="1:77" s="7" customFormat="1" ht="30" customHeight="1" x14ac:dyDescent="0.25">
      <c r="A56" s="555" t="str">
        <f>+'[1]PRESUP. URB. GYP 99 SAS ZOMAC'!A33</f>
        <v>2.1.3.4</v>
      </c>
      <c r="B56" s="556" t="str">
        <f>+'[1]PRESUP. URB. GYP 99 SAS ZOMAC'!B33</f>
        <v>Cargue, retiro y botada de material proveniente de la excavación a cualquier distancia, medida en sitio. Incluye mano de obra con 2 ayudantes</v>
      </c>
      <c r="C56" s="111"/>
      <c r="D56" s="112"/>
      <c r="E56" s="126"/>
      <c r="F56" s="127"/>
      <c r="G56" s="128"/>
      <c r="H56" s="128"/>
      <c r="I56" s="128"/>
      <c r="J56" s="128"/>
      <c r="K56" s="129"/>
      <c r="L56" s="130"/>
      <c r="M56" s="131"/>
      <c r="N56" s="130"/>
      <c r="O56" s="135"/>
      <c r="P56" s="135"/>
      <c r="Q56" s="131"/>
      <c r="R56" s="130"/>
      <c r="S56" s="135"/>
      <c r="T56" s="135"/>
      <c r="U56" s="131"/>
      <c r="V56" s="130"/>
      <c r="W56" s="135"/>
      <c r="X56" s="135"/>
      <c r="Y56" s="135"/>
      <c r="Z56" s="131"/>
      <c r="AA56" s="111"/>
      <c r="AB56" s="111"/>
      <c r="AC56" s="135"/>
      <c r="AD56" s="126"/>
      <c r="AE56" s="136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8"/>
      <c r="BC56" s="139"/>
      <c r="BD56" s="135"/>
      <c r="BE56" s="135"/>
      <c r="BF56" s="135"/>
      <c r="BG56" s="135"/>
      <c r="BH56" s="111"/>
      <c r="BI56" s="135"/>
      <c r="BJ56" s="135"/>
      <c r="BK56" s="135"/>
      <c r="BL56" s="111"/>
      <c r="BM56" s="135"/>
      <c r="BN56" s="135"/>
      <c r="BO56" s="126"/>
      <c r="BP56" s="135"/>
      <c r="BQ56" s="135"/>
      <c r="BR56" s="135"/>
      <c r="BS56" s="135"/>
      <c r="BT56" s="135"/>
      <c r="BU56" s="140"/>
      <c r="BV56" s="141"/>
    </row>
    <row r="57" spans="1:77" s="7" customFormat="1" ht="30" customHeight="1" x14ac:dyDescent="0.25">
      <c r="A57" s="555"/>
      <c r="B57" s="556"/>
      <c r="C57" s="111"/>
      <c r="D57" s="112"/>
      <c r="E57" s="126"/>
      <c r="F57" s="127"/>
      <c r="G57" s="128"/>
      <c r="H57" s="128"/>
      <c r="I57" s="128"/>
      <c r="J57" s="128"/>
      <c r="K57" s="116"/>
      <c r="L57" s="130"/>
      <c r="M57" s="118"/>
      <c r="N57" s="130"/>
      <c r="O57" s="112"/>
      <c r="P57" s="112"/>
      <c r="Q57" s="118"/>
      <c r="R57" s="117"/>
      <c r="S57" s="112"/>
      <c r="T57" s="135"/>
      <c r="U57" s="118"/>
      <c r="V57" s="117"/>
      <c r="W57" s="112"/>
      <c r="X57" s="112"/>
      <c r="Y57" s="112"/>
      <c r="Z57" s="118"/>
      <c r="AA57" s="119"/>
      <c r="AB57" s="119"/>
      <c r="AC57" s="112"/>
      <c r="AD57" s="113"/>
      <c r="AE57" s="120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2"/>
      <c r="BC57" s="123"/>
      <c r="BD57" s="135"/>
      <c r="BE57" s="112"/>
      <c r="BF57" s="135"/>
      <c r="BG57" s="112"/>
      <c r="BH57" s="111"/>
      <c r="BI57" s="112"/>
      <c r="BJ57" s="135"/>
      <c r="BK57" s="112"/>
      <c r="BL57" s="111"/>
      <c r="BM57" s="112"/>
      <c r="BN57" s="135"/>
      <c r="BO57" s="113"/>
      <c r="BP57" s="135"/>
      <c r="BQ57" s="112"/>
      <c r="BR57" s="112"/>
      <c r="BS57" s="112"/>
      <c r="BT57" s="135"/>
      <c r="BU57" s="124"/>
      <c r="BV57" s="125"/>
      <c r="BW57" s="7">
        <f>SUM(C57:BV57)</f>
        <v>0</v>
      </c>
      <c r="BX57" s="7">
        <f>+'[1]PRESUP. URB. GYP 99 SAS ZOMAC'!F33</f>
        <v>0</v>
      </c>
      <c r="BY57" s="7">
        <f>+BX57-BW57</f>
        <v>0</v>
      </c>
    </row>
    <row r="58" spans="1:77" s="7" customFormat="1" ht="20.100000000000001" customHeight="1" x14ac:dyDescent="0.25">
      <c r="A58" s="570" t="str">
        <f>+'[1]PRESUP. URB. GYP 99 SAS ZOMAC'!A34</f>
        <v>2.1.3.5</v>
      </c>
      <c r="B58" s="569" t="str">
        <f>+'[1]PRESUP. URB. GYP 99 SAS ZOMAC'!B34</f>
        <v>Entibado temporal (formaleta METALICA)</v>
      </c>
      <c r="C58" s="219"/>
      <c r="D58" s="202"/>
      <c r="E58" s="203"/>
      <c r="F58" s="204"/>
      <c r="G58" s="205"/>
      <c r="H58" s="205"/>
      <c r="I58" s="205"/>
      <c r="J58" s="205"/>
      <c r="K58" s="206"/>
      <c r="L58" s="207"/>
      <c r="M58" s="208"/>
      <c r="N58" s="207"/>
      <c r="O58" s="209"/>
      <c r="P58" s="209"/>
      <c r="Q58" s="208"/>
      <c r="R58" s="207"/>
      <c r="S58" s="209"/>
      <c r="T58" s="209"/>
      <c r="U58" s="208"/>
      <c r="V58" s="207"/>
      <c r="W58" s="209"/>
      <c r="X58" s="209"/>
      <c r="Y58" s="209"/>
      <c r="Z58" s="208"/>
      <c r="AA58" s="201"/>
      <c r="AB58" s="201"/>
      <c r="AC58" s="209"/>
      <c r="AD58" s="203"/>
      <c r="AE58" s="210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2"/>
      <c r="BC58" s="213"/>
      <c r="BD58" s="209"/>
      <c r="BE58" s="209"/>
      <c r="BF58" s="209"/>
      <c r="BG58" s="220"/>
      <c r="BH58" s="221"/>
      <c r="BI58" s="220"/>
      <c r="BJ58" s="220"/>
      <c r="BK58" s="220"/>
      <c r="BL58" s="221"/>
      <c r="BM58" s="220"/>
      <c r="BN58" s="220"/>
      <c r="BO58" s="222"/>
      <c r="BP58" s="209"/>
      <c r="BQ58" s="209"/>
      <c r="BR58" s="209"/>
      <c r="BS58" s="209"/>
      <c r="BT58" s="209"/>
      <c r="BU58" s="217"/>
      <c r="BV58" s="218"/>
    </row>
    <row r="59" spans="1:77" s="7" customFormat="1" ht="20.100000000000001" customHeight="1" x14ac:dyDescent="0.25">
      <c r="A59" s="555"/>
      <c r="B59" s="556"/>
      <c r="C59" s="223"/>
      <c r="D59" s="112"/>
      <c r="E59" s="126"/>
      <c r="F59" s="127"/>
      <c r="G59" s="128"/>
      <c r="H59" s="128"/>
      <c r="I59" s="128"/>
      <c r="J59" s="128"/>
      <c r="K59" s="129"/>
      <c r="L59" s="130"/>
      <c r="M59" s="131"/>
      <c r="N59" s="130"/>
      <c r="O59" s="135"/>
      <c r="P59" s="135"/>
      <c r="Q59" s="131"/>
      <c r="R59" s="130"/>
      <c r="S59" s="135"/>
      <c r="T59" s="135"/>
      <c r="U59" s="131"/>
      <c r="V59" s="130"/>
      <c r="W59" s="135"/>
      <c r="X59" s="135"/>
      <c r="Y59" s="135"/>
      <c r="Z59" s="131"/>
      <c r="AA59" s="111"/>
      <c r="AB59" s="111"/>
      <c r="AC59" s="135"/>
      <c r="AD59" s="126"/>
      <c r="AE59" s="136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8"/>
      <c r="BC59" s="139"/>
      <c r="BD59" s="135"/>
      <c r="BE59" s="135"/>
      <c r="BF59" s="135"/>
      <c r="BG59" s="135">
        <f>+'[1]PRESUP. URB. GYP 99 SAS ZOMAC'!F34/9</f>
        <v>2942997.3333333335</v>
      </c>
      <c r="BH59" s="111">
        <f>+BG59</f>
        <v>2942997.3333333335</v>
      </c>
      <c r="BI59" s="135">
        <f t="shared" ref="BI59:BR81" si="9">+BH59</f>
        <v>2942997.3333333335</v>
      </c>
      <c r="BJ59" s="135">
        <f t="shared" si="9"/>
        <v>2942997.3333333335</v>
      </c>
      <c r="BK59" s="135">
        <f t="shared" si="9"/>
        <v>2942997.3333333335</v>
      </c>
      <c r="BL59" s="111">
        <f t="shared" si="9"/>
        <v>2942997.3333333335</v>
      </c>
      <c r="BM59" s="135">
        <f t="shared" si="9"/>
        <v>2942997.3333333335</v>
      </c>
      <c r="BN59" s="135">
        <f t="shared" si="9"/>
        <v>2942997.3333333335</v>
      </c>
      <c r="BO59" s="126">
        <f t="shared" si="9"/>
        <v>2942997.3333333335</v>
      </c>
      <c r="BP59" s="135"/>
      <c r="BQ59" s="135"/>
      <c r="BR59" s="135"/>
      <c r="BS59" s="135"/>
      <c r="BT59" s="135"/>
      <c r="BU59" s="140"/>
      <c r="BV59" s="141"/>
      <c r="BW59" s="7">
        <f>SUM(C59:BV59)</f>
        <v>26486975.999999996</v>
      </c>
      <c r="BX59" s="7">
        <f>+'[1]PRESUP. URB. GYP 99 SAS ZOMAC'!F34</f>
        <v>26486976</v>
      </c>
      <c r="BY59" s="7">
        <f>+BX59-BW59</f>
        <v>0</v>
      </c>
    </row>
    <row r="60" spans="1:77" s="7" customFormat="1" ht="30" customHeight="1" x14ac:dyDescent="0.25">
      <c r="A60" s="555" t="str">
        <f>+'[1]PRESUP. URB. GYP 99 SAS ZOMAC'!A35</f>
        <v>2.1.3.6</v>
      </c>
      <c r="B60" s="556" t="str">
        <f>+'[1]PRESUP. URB. GYP 99 SAS ZOMAC'!B35</f>
        <v>Llenos en material proveniente DE LA EXCAVACION, compactados mecánicamente hasta obtener una densidad del 95% de la máxima obtenida en el ensayo del Proctor Modificado.</v>
      </c>
      <c r="C60" s="111"/>
      <c r="D60" s="112"/>
      <c r="E60" s="126"/>
      <c r="F60" s="127"/>
      <c r="G60" s="128"/>
      <c r="H60" s="128"/>
      <c r="I60" s="128"/>
      <c r="J60" s="128"/>
      <c r="K60" s="129"/>
      <c r="L60" s="130"/>
      <c r="M60" s="131"/>
      <c r="N60" s="130"/>
      <c r="O60" s="135"/>
      <c r="P60" s="135"/>
      <c r="Q60" s="131"/>
      <c r="R60" s="130"/>
      <c r="S60" s="135"/>
      <c r="T60" s="135"/>
      <c r="U60" s="131"/>
      <c r="V60" s="130"/>
      <c r="W60" s="135"/>
      <c r="X60" s="135"/>
      <c r="Y60" s="135"/>
      <c r="Z60" s="131"/>
      <c r="AA60" s="111"/>
      <c r="AB60" s="111"/>
      <c r="AC60" s="135"/>
      <c r="AD60" s="126"/>
      <c r="AE60" s="136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8"/>
      <c r="BC60" s="139"/>
      <c r="BD60" s="135"/>
      <c r="BE60" s="135"/>
      <c r="BF60" s="135"/>
      <c r="BG60" s="135"/>
      <c r="BH60" s="224"/>
      <c r="BI60" s="225"/>
      <c r="BJ60" s="225"/>
      <c r="BK60" s="225"/>
      <c r="BL60" s="224"/>
      <c r="BM60" s="225"/>
      <c r="BN60" s="225"/>
      <c r="BO60" s="226"/>
      <c r="BP60" s="225"/>
      <c r="BQ60" s="225"/>
      <c r="BR60" s="135"/>
      <c r="BS60" s="135"/>
      <c r="BT60" s="135"/>
      <c r="BU60" s="140"/>
      <c r="BV60" s="141"/>
    </row>
    <row r="61" spans="1:77" s="7" customFormat="1" ht="30" customHeight="1" x14ac:dyDescent="0.25">
      <c r="A61" s="555"/>
      <c r="B61" s="556"/>
      <c r="C61" s="111"/>
      <c r="D61" s="112"/>
      <c r="E61" s="126"/>
      <c r="F61" s="127"/>
      <c r="G61" s="128"/>
      <c r="H61" s="128"/>
      <c r="I61" s="128"/>
      <c r="J61" s="128"/>
      <c r="K61" s="129"/>
      <c r="L61" s="130"/>
      <c r="M61" s="131"/>
      <c r="N61" s="130"/>
      <c r="O61" s="135"/>
      <c r="P61" s="135"/>
      <c r="Q61" s="131"/>
      <c r="R61" s="130"/>
      <c r="S61" s="135"/>
      <c r="T61" s="135"/>
      <c r="U61" s="131"/>
      <c r="V61" s="130"/>
      <c r="W61" s="135"/>
      <c r="X61" s="135"/>
      <c r="Y61" s="135"/>
      <c r="Z61" s="131"/>
      <c r="AA61" s="111"/>
      <c r="AB61" s="111"/>
      <c r="AC61" s="135"/>
      <c r="AD61" s="126"/>
      <c r="AE61" s="136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8"/>
      <c r="BC61" s="139"/>
      <c r="BD61" s="135"/>
      <c r="BE61" s="135"/>
      <c r="BF61" s="135"/>
      <c r="BG61" s="135"/>
      <c r="BH61" s="111">
        <f>+'[1]PRESUP. URB. GYP 99 SAS ZOMAC'!F35/10</f>
        <v>10103586.456</v>
      </c>
      <c r="BI61" s="135">
        <f t="shared" si="9"/>
        <v>10103586.456</v>
      </c>
      <c r="BJ61" s="135">
        <f t="shared" si="9"/>
        <v>10103586.456</v>
      </c>
      <c r="BK61" s="135">
        <f t="shared" si="9"/>
        <v>10103586.456</v>
      </c>
      <c r="BL61" s="111">
        <f t="shared" si="9"/>
        <v>10103586.456</v>
      </c>
      <c r="BM61" s="135">
        <f t="shared" si="9"/>
        <v>10103586.456</v>
      </c>
      <c r="BN61" s="135">
        <f t="shared" si="9"/>
        <v>10103586.456</v>
      </c>
      <c r="BO61" s="126">
        <f t="shared" si="9"/>
        <v>10103586.456</v>
      </c>
      <c r="BP61" s="135">
        <f t="shared" si="9"/>
        <v>10103586.456</v>
      </c>
      <c r="BQ61" s="135">
        <f t="shared" si="9"/>
        <v>10103586.456</v>
      </c>
      <c r="BR61" s="135"/>
      <c r="BS61" s="135"/>
      <c r="BT61" s="135"/>
      <c r="BU61" s="140"/>
      <c r="BV61" s="141"/>
      <c r="BW61" s="7">
        <f>SUM(C61:BV61)</f>
        <v>101035864.56</v>
      </c>
      <c r="BX61" s="7">
        <f>+'[1]PRESUP. URB. GYP 99 SAS ZOMAC'!F35</f>
        <v>101035864.56</v>
      </c>
      <c r="BY61" s="7">
        <f>+BX61-BW61</f>
        <v>0</v>
      </c>
    </row>
    <row r="62" spans="1:77" s="7" customFormat="1" ht="30" customHeight="1" x14ac:dyDescent="0.25">
      <c r="A62" s="555" t="str">
        <f>+'[1]PRESUP. URB. GYP 99 SAS ZOMAC'!A36</f>
        <v>2.1.3.7</v>
      </c>
      <c r="B62" s="556" t="str">
        <f>+'[1]PRESUP. URB. GYP 99 SAS ZOMAC'!B36</f>
        <v>Llenos con material de préstamo en LIMO / ARENILLA, compactados mecánicamente hasta obtener una densidad del 100% de la máxima obtenida en el ensayo del Próctor modificado.</v>
      </c>
      <c r="C62" s="111"/>
      <c r="D62" s="112"/>
      <c r="E62" s="126"/>
      <c r="F62" s="127"/>
      <c r="G62" s="128"/>
      <c r="H62" s="128"/>
      <c r="I62" s="128"/>
      <c r="J62" s="128"/>
      <c r="K62" s="129"/>
      <c r="L62" s="130"/>
      <c r="M62" s="208"/>
      <c r="N62" s="207"/>
      <c r="O62" s="209"/>
      <c r="P62" s="209"/>
      <c r="Q62" s="208"/>
      <c r="R62" s="207"/>
      <c r="S62" s="209"/>
      <c r="T62" s="209"/>
      <c r="U62" s="208"/>
      <c r="V62" s="130"/>
      <c r="W62" s="135"/>
      <c r="X62" s="135"/>
      <c r="Y62" s="135"/>
      <c r="Z62" s="131"/>
      <c r="AA62" s="111"/>
      <c r="AB62" s="111"/>
      <c r="AC62" s="135"/>
      <c r="AD62" s="126"/>
      <c r="AE62" s="136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8"/>
      <c r="BC62" s="139"/>
      <c r="BD62" s="135"/>
      <c r="BE62" s="209"/>
      <c r="BF62" s="209"/>
      <c r="BG62" s="209"/>
      <c r="BH62" s="199"/>
      <c r="BI62" s="220"/>
      <c r="BJ62" s="220"/>
      <c r="BK62" s="220"/>
      <c r="BL62" s="199"/>
      <c r="BM62" s="220"/>
      <c r="BN62" s="220"/>
      <c r="BO62" s="222"/>
      <c r="BP62" s="197"/>
      <c r="BQ62" s="220"/>
      <c r="BR62" s="209"/>
      <c r="BS62" s="209"/>
      <c r="BT62" s="209"/>
      <c r="BU62" s="140"/>
      <c r="BV62" s="141"/>
    </row>
    <row r="63" spans="1:77" s="7" customFormat="1" ht="30" customHeight="1" x14ac:dyDescent="0.25">
      <c r="A63" s="555"/>
      <c r="B63" s="556"/>
      <c r="C63" s="111"/>
      <c r="D63" s="112"/>
      <c r="E63" s="126"/>
      <c r="F63" s="127"/>
      <c r="G63" s="128"/>
      <c r="H63" s="128"/>
      <c r="I63" s="128"/>
      <c r="J63" s="128"/>
      <c r="K63" s="129"/>
      <c r="L63" s="130"/>
      <c r="M63" s="131"/>
      <c r="N63" s="130"/>
      <c r="O63" s="135"/>
      <c r="P63" s="135"/>
      <c r="Q63" s="131"/>
      <c r="R63" s="130"/>
      <c r="S63" s="135"/>
      <c r="T63" s="135"/>
      <c r="U63" s="131"/>
      <c r="V63" s="130"/>
      <c r="W63" s="135"/>
      <c r="X63" s="135"/>
      <c r="Y63" s="135"/>
      <c r="Z63" s="131"/>
      <c r="AA63" s="111"/>
      <c r="AB63" s="111"/>
      <c r="AC63" s="135"/>
      <c r="AD63" s="126"/>
      <c r="AE63" s="136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8"/>
      <c r="BC63" s="139"/>
      <c r="BD63" s="135"/>
      <c r="BE63" s="135"/>
      <c r="BF63" s="135"/>
      <c r="BG63" s="135"/>
      <c r="BH63" s="111">
        <f>+'[1]PRESUP. URB. GYP 99 SAS ZOMAC'!F36/10</f>
        <v>560514.88699999999</v>
      </c>
      <c r="BI63" s="135">
        <f t="shared" si="9"/>
        <v>560514.88699999999</v>
      </c>
      <c r="BJ63" s="135">
        <f t="shared" si="9"/>
        <v>560514.88699999999</v>
      </c>
      <c r="BK63" s="135">
        <f t="shared" si="9"/>
        <v>560514.88699999999</v>
      </c>
      <c r="BL63" s="111">
        <f t="shared" si="9"/>
        <v>560514.88699999999</v>
      </c>
      <c r="BM63" s="135">
        <f t="shared" si="9"/>
        <v>560514.88699999999</v>
      </c>
      <c r="BN63" s="135">
        <f t="shared" si="9"/>
        <v>560514.88699999999</v>
      </c>
      <c r="BO63" s="126">
        <f t="shared" si="9"/>
        <v>560514.88699999999</v>
      </c>
      <c r="BP63" s="135">
        <f t="shared" si="9"/>
        <v>560514.88699999999</v>
      </c>
      <c r="BQ63" s="135">
        <f t="shared" si="9"/>
        <v>560514.88699999999</v>
      </c>
      <c r="BR63" s="135"/>
      <c r="BS63" s="135"/>
      <c r="BT63" s="135"/>
      <c r="BU63" s="140"/>
      <c r="BV63" s="141"/>
      <c r="BW63" s="7">
        <f>SUM(C63:BV63)</f>
        <v>5605148.8700000001</v>
      </c>
      <c r="BX63" s="7">
        <f>+'[1]PRESUP. URB. GYP 99 SAS ZOMAC'!F36</f>
        <v>5605148.8700000001</v>
      </c>
      <c r="BY63" s="7">
        <f>+BX63-BW63</f>
        <v>0</v>
      </c>
    </row>
    <row r="64" spans="1:77" s="7" customFormat="1" ht="20.100000000000001" customHeight="1" x14ac:dyDescent="0.25">
      <c r="A64" s="555" t="str">
        <f>+'[1]PRESUP. URB. GYP 99 SAS ZOMAC'!A37</f>
        <v>2.1.3.8</v>
      </c>
      <c r="B64" s="556" t="str">
        <f>+'[1]PRESUP. URB. GYP 99 SAS ZOMAC'!B37</f>
        <v>Suministro, transporte, colocación de Entresuelo en triturado de 3/4" para cimentación de tubería</v>
      </c>
      <c r="C64" s="111"/>
      <c r="D64" s="112"/>
      <c r="E64" s="126"/>
      <c r="F64" s="127"/>
      <c r="G64" s="128"/>
      <c r="H64" s="128"/>
      <c r="I64" s="128"/>
      <c r="J64" s="128"/>
      <c r="K64" s="129"/>
      <c r="L64" s="130"/>
      <c r="M64" s="131"/>
      <c r="N64" s="130"/>
      <c r="O64" s="135"/>
      <c r="P64" s="135"/>
      <c r="Q64" s="131"/>
      <c r="R64" s="130"/>
      <c r="S64" s="135"/>
      <c r="T64" s="135"/>
      <c r="U64" s="131"/>
      <c r="V64" s="130"/>
      <c r="W64" s="135"/>
      <c r="X64" s="135"/>
      <c r="Y64" s="135"/>
      <c r="Z64" s="131"/>
      <c r="AA64" s="111"/>
      <c r="AB64" s="111"/>
      <c r="AC64" s="135"/>
      <c r="AD64" s="126"/>
      <c r="AE64" s="136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8"/>
      <c r="BC64" s="139"/>
      <c r="BD64" s="135"/>
      <c r="BE64" s="135"/>
      <c r="BF64" s="135"/>
      <c r="BG64" s="135"/>
      <c r="BH64" s="224"/>
      <c r="BI64" s="225"/>
      <c r="BJ64" s="225"/>
      <c r="BK64" s="225"/>
      <c r="BL64" s="224"/>
      <c r="BM64" s="225"/>
      <c r="BN64" s="225"/>
      <c r="BO64" s="226"/>
      <c r="BP64" s="225"/>
      <c r="BQ64" s="135"/>
      <c r="BR64" s="135"/>
      <c r="BS64" s="135"/>
      <c r="BT64" s="135"/>
      <c r="BU64" s="140"/>
      <c r="BV64" s="141"/>
    </row>
    <row r="65" spans="1:77" s="7" customFormat="1" ht="20.100000000000001" customHeight="1" x14ac:dyDescent="0.25">
      <c r="A65" s="555"/>
      <c r="B65" s="556"/>
      <c r="C65" s="111"/>
      <c r="D65" s="112"/>
      <c r="E65" s="126"/>
      <c r="F65" s="127"/>
      <c r="G65" s="128"/>
      <c r="H65" s="128"/>
      <c r="I65" s="128"/>
      <c r="J65" s="128"/>
      <c r="K65" s="129"/>
      <c r="L65" s="130"/>
      <c r="M65" s="131"/>
      <c r="N65" s="130"/>
      <c r="O65" s="135"/>
      <c r="P65" s="135"/>
      <c r="Q65" s="131"/>
      <c r="R65" s="130"/>
      <c r="S65" s="135"/>
      <c r="T65" s="135"/>
      <c r="U65" s="131"/>
      <c r="V65" s="130"/>
      <c r="W65" s="135"/>
      <c r="X65" s="135"/>
      <c r="Y65" s="135"/>
      <c r="Z65" s="131"/>
      <c r="AA65" s="111"/>
      <c r="AB65" s="111"/>
      <c r="AC65" s="135"/>
      <c r="AD65" s="126"/>
      <c r="AE65" s="136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8"/>
      <c r="BC65" s="139"/>
      <c r="BD65" s="135"/>
      <c r="BE65" s="135"/>
      <c r="BF65" s="135"/>
      <c r="BG65" s="135"/>
      <c r="BH65" s="111">
        <f>+'[1]PRESUP. URB. GYP 99 SAS ZOMAC'!F37/9</f>
        <v>2260459.52</v>
      </c>
      <c r="BI65" s="135">
        <f t="shared" si="9"/>
        <v>2260459.52</v>
      </c>
      <c r="BJ65" s="135">
        <f t="shared" si="9"/>
        <v>2260459.52</v>
      </c>
      <c r="BK65" s="135">
        <f t="shared" si="9"/>
        <v>2260459.52</v>
      </c>
      <c r="BL65" s="111">
        <f t="shared" si="9"/>
        <v>2260459.52</v>
      </c>
      <c r="BM65" s="135">
        <f t="shared" si="9"/>
        <v>2260459.52</v>
      </c>
      <c r="BN65" s="135">
        <f t="shared" si="9"/>
        <v>2260459.52</v>
      </c>
      <c r="BO65" s="126">
        <f t="shared" si="9"/>
        <v>2260459.52</v>
      </c>
      <c r="BP65" s="135">
        <f t="shared" si="9"/>
        <v>2260459.52</v>
      </c>
      <c r="BQ65" s="135"/>
      <c r="BR65" s="135"/>
      <c r="BS65" s="135"/>
      <c r="BT65" s="135"/>
      <c r="BU65" s="140"/>
      <c r="BV65" s="141"/>
      <c r="BW65" s="7">
        <f>SUM(C65:BV65)</f>
        <v>20344135.68</v>
      </c>
      <c r="BX65" s="7">
        <f>+'[1]PRESUP. URB. GYP 99 SAS ZOMAC'!F37</f>
        <v>20344135.68</v>
      </c>
      <c r="BY65" s="7">
        <f>+BX65-BW65</f>
        <v>0</v>
      </c>
    </row>
    <row r="66" spans="1:77" s="7" customFormat="1" ht="20.100000000000001" customHeight="1" x14ac:dyDescent="0.25">
      <c r="A66" s="555" t="str">
        <f>+'[1]PRESUP. URB. GYP 99 SAS ZOMAC'!A40</f>
        <v>2.1.4.1</v>
      </c>
      <c r="B66" s="556" t="str">
        <f>+'[1]PRESUP. URB. GYP 99 SAS ZOMAC'!B40</f>
        <v>S.T.C en concreto SOLADO de f`c = 140 kg/cm2 para apoyo, e = 5 cm</v>
      </c>
      <c r="C66" s="111"/>
      <c r="D66" s="112"/>
      <c r="E66" s="126"/>
      <c r="F66" s="127"/>
      <c r="G66" s="128"/>
      <c r="H66" s="128"/>
      <c r="I66" s="128"/>
      <c r="J66" s="128"/>
      <c r="K66" s="129"/>
      <c r="L66" s="130"/>
      <c r="M66" s="131"/>
      <c r="N66" s="130"/>
      <c r="O66" s="135"/>
      <c r="P66" s="135"/>
      <c r="Q66" s="131"/>
      <c r="R66" s="130"/>
      <c r="S66" s="135"/>
      <c r="T66" s="135"/>
      <c r="U66" s="131"/>
      <c r="V66" s="130"/>
      <c r="W66" s="135"/>
      <c r="X66" s="135"/>
      <c r="Y66" s="135"/>
      <c r="Z66" s="131"/>
      <c r="AA66" s="111"/>
      <c r="AB66" s="111"/>
      <c r="AC66" s="135"/>
      <c r="AD66" s="126"/>
      <c r="AE66" s="136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8"/>
      <c r="BC66" s="139"/>
      <c r="BD66" s="135"/>
      <c r="BE66" s="135"/>
      <c r="BF66" s="135"/>
      <c r="BG66" s="135"/>
      <c r="BH66" s="199"/>
      <c r="BI66" s="197"/>
      <c r="BJ66" s="197"/>
      <c r="BK66" s="197"/>
      <c r="BL66" s="199"/>
      <c r="BM66" s="197"/>
      <c r="BN66" s="197"/>
      <c r="BO66" s="200"/>
      <c r="BP66" s="197"/>
      <c r="BQ66" s="135"/>
      <c r="BR66" s="135"/>
      <c r="BS66" s="135"/>
      <c r="BT66" s="135"/>
      <c r="BU66" s="140"/>
      <c r="BV66" s="141"/>
    </row>
    <row r="67" spans="1:77" s="7" customFormat="1" ht="20.100000000000001" customHeight="1" x14ac:dyDescent="0.25">
      <c r="A67" s="555"/>
      <c r="B67" s="556"/>
      <c r="C67" s="111"/>
      <c r="D67" s="112"/>
      <c r="E67" s="126"/>
      <c r="F67" s="127"/>
      <c r="G67" s="128"/>
      <c r="H67" s="128"/>
      <c r="I67" s="128"/>
      <c r="J67" s="128"/>
      <c r="K67" s="129"/>
      <c r="L67" s="130"/>
      <c r="M67" s="131"/>
      <c r="N67" s="130"/>
      <c r="O67" s="135"/>
      <c r="P67" s="135"/>
      <c r="Q67" s="131"/>
      <c r="R67" s="130"/>
      <c r="S67" s="135"/>
      <c r="T67" s="135"/>
      <c r="U67" s="131"/>
      <c r="V67" s="130"/>
      <c r="W67" s="135"/>
      <c r="X67" s="135"/>
      <c r="Y67" s="135"/>
      <c r="Z67" s="131"/>
      <c r="AA67" s="111"/>
      <c r="AB67" s="111"/>
      <c r="AC67" s="135"/>
      <c r="AD67" s="126"/>
      <c r="AE67" s="136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8"/>
      <c r="BC67" s="139"/>
      <c r="BD67" s="135"/>
      <c r="BE67" s="135"/>
      <c r="BF67" s="135"/>
      <c r="BG67" s="135"/>
      <c r="BH67" s="111">
        <f>+'[1]PRESUP. URB. GYP 99 SAS ZOMAC'!F40/9</f>
        <v>227477.77777777778</v>
      </c>
      <c r="BI67" s="135">
        <f t="shared" si="9"/>
        <v>227477.77777777778</v>
      </c>
      <c r="BJ67" s="135">
        <f t="shared" si="9"/>
        <v>227477.77777777778</v>
      </c>
      <c r="BK67" s="135">
        <f t="shared" si="9"/>
        <v>227477.77777777778</v>
      </c>
      <c r="BL67" s="111">
        <f t="shared" si="9"/>
        <v>227477.77777777778</v>
      </c>
      <c r="BM67" s="135">
        <f t="shared" si="9"/>
        <v>227477.77777777778</v>
      </c>
      <c r="BN67" s="135">
        <f t="shared" si="9"/>
        <v>227477.77777777778</v>
      </c>
      <c r="BO67" s="126">
        <f t="shared" si="9"/>
        <v>227477.77777777778</v>
      </c>
      <c r="BP67" s="135">
        <f t="shared" si="9"/>
        <v>227477.77777777778</v>
      </c>
      <c r="BQ67" s="135"/>
      <c r="BR67" s="135"/>
      <c r="BS67" s="135"/>
      <c r="BT67" s="135"/>
      <c r="BU67" s="140"/>
      <c r="BV67" s="141"/>
      <c r="BW67" s="7">
        <f>SUM(C67:BV67)</f>
        <v>2047300</v>
      </c>
      <c r="BX67" s="7">
        <f>+'[1]PRESUP. URB. GYP 99 SAS ZOMAC'!F40</f>
        <v>2047300</v>
      </c>
      <c r="BY67" s="7">
        <f>+BX67-BW67</f>
        <v>0</v>
      </c>
    </row>
    <row r="68" spans="1:77" s="7" customFormat="1" ht="20.100000000000001" customHeight="1" x14ac:dyDescent="0.25">
      <c r="A68" s="555" t="str">
        <f>+'[1]PRESUP. URB. GYP 99 SAS ZOMAC'!A41</f>
        <v>2.1.4.2</v>
      </c>
      <c r="B68" s="556" t="str">
        <f>+'[1]PRESUP. URB. GYP 99 SAS ZOMAC'!B41</f>
        <v>S.T.C. ATRAQUES de Concreto f'c=140kg/cm2, para tubería y accesorios</v>
      </c>
      <c r="C68" s="111"/>
      <c r="D68" s="112"/>
      <c r="E68" s="126"/>
      <c r="F68" s="127"/>
      <c r="G68" s="128"/>
      <c r="H68" s="128"/>
      <c r="I68" s="128"/>
      <c r="J68" s="128"/>
      <c r="K68" s="129"/>
      <c r="L68" s="130"/>
      <c r="M68" s="131"/>
      <c r="N68" s="130"/>
      <c r="O68" s="135"/>
      <c r="P68" s="135"/>
      <c r="Q68" s="131"/>
      <c r="R68" s="130"/>
      <c r="S68" s="135"/>
      <c r="T68" s="135"/>
      <c r="U68" s="131"/>
      <c r="V68" s="130"/>
      <c r="W68" s="135"/>
      <c r="X68" s="135"/>
      <c r="Y68" s="135"/>
      <c r="Z68" s="131"/>
      <c r="AA68" s="111"/>
      <c r="AB68" s="111"/>
      <c r="AC68" s="135"/>
      <c r="AD68" s="126"/>
      <c r="AE68" s="136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8"/>
      <c r="BC68" s="139"/>
      <c r="BD68" s="135"/>
      <c r="BE68" s="135"/>
      <c r="BF68" s="135"/>
      <c r="BG68" s="135"/>
      <c r="BH68" s="224"/>
      <c r="BI68" s="225"/>
      <c r="BJ68" s="225"/>
      <c r="BK68" s="225"/>
      <c r="BL68" s="224"/>
      <c r="BM68" s="225"/>
      <c r="BN68" s="225"/>
      <c r="BO68" s="226"/>
      <c r="BP68" s="225"/>
      <c r="BQ68" s="225"/>
      <c r="BR68" s="225"/>
      <c r="BS68" s="135"/>
      <c r="BT68" s="135"/>
      <c r="BU68" s="140"/>
      <c r="BV68" s="141"/>
    </row>
    <row r="69" spans="1:77" s="7" customFormat="1" ht="20.100000000000001" customHeight="1" x14ac:dyDescent="0.25">
      <c r="A69" s="555"/>
      <c r="B69" s="556"/>
      <c r="C69" s="111"/>
      <c r="D69" s="112"/>
      <c r="E69" s="113"/>
      <c r="F69" s="114"/>
      <c r="G69" s="115"/>
      <c r="H69" s="115"/>
      <c r="I69" s="115"/>
      <c r="J69" s="115"/>
      <c r="K69" s="116"/>
      <c r="L69" s="117"/>
      <c r="M69" s="118"/>
      <c r="N69" s="117"/>
      <c r="O69" s="112"/>
      <c r="P69" s="112"/>
      <c r="Q69" s="118"/>
      <c r="R69" s="117"/>
      <c r="S69" s="112"/>
      <c r="T69" s="112"/>
      <c r="U69" s="118"/>
      <c r="V69" s="117"/>
      <c r="W69" s="112"/>
      <c r="X69" s="112"/>
      <c r="Y69" s="112"/>
      <c r="Z69" s="118"/>
      <c r="AA69" s="119"/>
      <c r="AB69" s="119"/>
      <c r="AC69" s="112"/>
      <c r="AD69" s="113"/>
      <c r="AE69" s="120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2"/>
      <c r="BC69" s="123"/>
      <c r="BD69" s="112"/>
      <c r="BE69" s="112"/>
      <c r="BF69" s="112"/>
      <c r="BG69" s="112"/>
      <c r="BH69" s="119">
        <f>+'[1]PRESUP. URB. GYP 99 SAS ZOMAC'!F41/11</f>
        <v>2833509.0909090908</v>
      </c>
      <c r="BI69" s="112">
        <f t="shared" si="9"/>
        <v>2833509.0909090908</v>
      </c>
      <c r="BJ69" s="112">
        <f t="shared" si="9"/>
        <v>2833509.0909090908</v>
      </c>
      <c r="BK69" s="112">
        <f t="shared" si="9"/>
        <v>2833509.0909090908</v>
      </c>
      <c r="BL69" s="119">
        <f t="shared" si="9"/>
        <v>2833509.0909090908</v>
      </c>
      <c r="BM69" s="112">
        <f t="shared" si="9"/>
        <v>2833509.0909090908</v>
      </c>
      <c r="BN69" s="112">
        <f t="shared" si="9"/>
        <v>2833509.0909090908</v>
      </c>
      <c r="BO69" s="113">
        <f t="shared" si="9"/>
        <v>2833509.0909090908</v>
      </c>
      <c r="BP69" s="112">
        <f t="shared" si="9"/>
        <v>2833509.0909090908</v>
      </c>
      <c r="BQ69" s="112">
        <f t="shared" si="9"/>
        <v>2833509.0909090908</v>
      </c>
      <c r="BR69" s="112">
        <f t="shared" si="9"/>
        <v>2833509.0909090908</v>
      </c>
      <c r="BS69" s="112"/>
      <c r="BT69" s="112"/>
      <c r="BU69" s="124"/>
      <c r="BV69" s="125"/>
      <c r="BW69" s="7">
        <f>SUM(C69:BV69)</f>
        <v>31168599.999999993</v>
      </c>
      <c r="BX69" s="7">
        <f>+'[1]PRESUP. URB. GYP 99 SAS ZOMAC'!F41</f>
        <v>31168600</v>
      </c>
      <c r="BY69" s="7">
        <f>+BX69-BW69</f>
        <v>0</v>
      </c>
    </row>
    <row r="70" spans="1:77" s="7" customFormat="1" ht="24.95" customHeight="1" x14ac:dyDescent="0.25">
      <c r="A70" s="555" t="str">
        <f>+'[1]PRESUP. URB. GYP 99 SAS ZOMAC'!A42</f>
        <v>2.1.4.3</v>
      </c>
      <c r="B70" s="569" t="str">
        <f>+'[1]PRESUP. URB. GYP 99 SAS ZOMAC'!B42</f>
        <v>Suministro, transporte, instalación. Juego de ANILLO + CUELLO + TAPA PREFABRICADO, para cámara de inspección DN=1200mm</v>
      </c>
      <c r="C70" s="219"/>
      <c r="D70" s="202"/>
      <c r="E70" s="203"/>
      <c r="F70" s="204"/>
      <c r="G70" s="205"/>
      <c r="H70" s="205"/>
      <c r="I70" s="205"/>
      <c r="J70" s="205"/>
      <c r="K70" s="206"/>
      <c r="L70" s="207"/>
      <c r="M70" s="208"/>
      <c r="N70" s="207"/>
      <c r="O70" s="209"/>
      <c r="P70" s="209"/>
      <c r="Q70" s="208"/>
      <c r="R70" s="207"/>
      <c r="S70" s="209"/>
      <c r="T70" s="209"/>
      <c r="U70" s="208"/>
      <c r="V70" s="207"/>
      <c r="W70" s="209"/>
      <c r="X70" s="209"/>
      <c r="Y70" s="209"/>
      <c r="Z70" s="208"/>
      <c r="AA70" s="201"/>
      <c r="AB70" s="201"/>
      <c r="AC70" s="209"/>
      <c r="AD70" s="203"/>
      <c r="AE70" s="210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2"/>
      <c r="BC70" s="213"/>
      <c r="BD70" s="209"/>
      <c r="BE70" s="209"/>
      <c r="BF70" s="209"/>
      <c r="BG70" s="209"/>
      <c r="BH70" s="201"/>
      <c r="BI70" s="209"/>
      <c r="BJ70" s="209"/>
      <c r="BK70" s="220"/>
      <c r="BL70" s="221"/>
      <c r="BM70" s="220"/>
      <c r="BN70" s="220"/>
      <c r="BO70" s="222"/>
      <c r="BP70" s="209"/>
      <c r="BQ70" s="209"/>
      <c r="BR70" s="209"/>
      <c r="BS70" s="209"/>
      <c r="BT70" s="209"/>
      <c r="BU70" s="217"/>
      <c r="BV70" s="218"/>
    </row>
    <row r="71" spans="1:77" s="7" customFormat="1" ht="24.95" customHeight="1" x14ac:dyDescent="0.25">
      <c r="A71" s="555"/>
      <c r="B71" s="556"/>
      <c r="C71" s="223"/>
      <c r="D71" s="112"/>
      <c r="E71" s="126"/>
      <c r="F71" s="127"/>
      <c r="G71" s="128"/>
      <c r="H71" s="128"/>
      <c r="I71" s="128"/>
      <c r="J71" s="128"/>
      <c r="K71" s="129"/>
      <c r="L71" s="130"/>
      <c r="M71" s="131"/>
      <c r="N71" s="130"/>
      <c r="O71" s="112"/>
      <c r="P71" s="112"/>
      <c r="Q71" s="118"/>
      <c r="R71" s="117"/>
      <c r="S71" s="112"/>
      <c r="T71" s="112"/>
      <c r="U71" s="118"/>
      <c r="V71" s="117"/>
      <c r="W71" s="112"/>
      <c r="X71" s="112"/>
      <c r="Y71" s="112"/>
      <c r="Z71" s="118"/>
      <c r="AA71" s="111"/>
      <c r="AB71" s="111"/>
      <c r="AC71" s="135"/>
      <c r="AD71" s="126"/>
      <c r="AE71" s="136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8"/>
      <c r="BC71" s="139"/>
      <c r="BD71" s="135"/>
      <c r="BE71" s="135"/>
      <c r="BF71" s="135"/>
      <c r="BG71" s="112"/>
      <c r="BH71" s="111"/>
      <c r="BI71" s="135"/>
      <c r="BJ71" s="135"/>
      <c r="BK71" s="112">
        <f>+'[1]PRESUP. URB. GYP 99 SAS ZOMAC'!F42/5</f>
        <v>7876508.2000000002</v>
      </c>
      <c r="BL71" s="111">
        <f t="shared" si="9"/>
        <v>7876508.2000000002</v>
      </c>
      <c r="BM71" s="135">
        <f t="shared" si="9"/>
        <v>7876508.2000000002</v>
      </c>
      <c r="BN71" s="135">
        <f t="shared" si="9"/>
        <v>7876508.2000000002</v>
      </c>
      <c r="BO71" s="113">
        <f t="shared" si="9"/>
        <v>7876508.2000000002</v>
      </c>
      <c r="BP71" s="135"/>
      <c r="BQ71" s="135"/>
      <c r="BR71" s="135"/>
      <c r="BS71" s="135"/>
      <c r="BT71" s="135"/>
      <c r="BU71" s="140"/>
      <c r="BV71" s="141"/>
      <c r="BW71" s="7">
        <f>SUM(C71:BV71)</f>
        <v>39382541</v>
      </c>
      <c r="BX71" s="7">
        <f>+'[1]PRESUP. URB. GYP 99 SAS ZOMAC'!F42</f>
        <v>39382541</v>
      </c>
      <c r="BY71" s="7">
        <f>+BX71-BW71</f>
        <v>0</v>
      </c>
    </row>
    <row r="72" spans="1:77" s="7" customFormat="1" ht="24.95" customHeight="1" x14ac:dyDescent="0.25">
      <c r="A72" s="555" t="str">
        <f>+'[1]PRESUP. URB. GYP 99 SAS ZOMAC'!A43</f>
        <v>2.1.4.4</v>
      </c>
      <c r="B72" s="556" t="str">
        <f>+'[1]PRESUP. URB. GYP 99 SAS ZOMAC'!B43</f>
        <v>Suministro, transporte, instalación. CONO PREFABRICADO, para cámara de inspección DN=1200mm</v>
      </c>
      <c r="C72" s="111"/>
      <c r="D72" s="112"/>
      <c r="E72" s="126"/>
      <c r="F72" s="127"/>
      <c r="G72" s="128"/>
      <c r="H72" s="128"/>
      <c r="I72" s="128"/>
      <c r="J72" s="128"/>
      <c r="K72" s="129"/>
      <c r="L72" s="130"/>
      <c r="M72" s="131"/>
      <c r="N72" s="130"/>
      <c r="O72" s="135"/>
      <c r="P72" s="135"/>
      <c r="Q72" s="131"/>
      <c r="R72" s="130"/>
      <c r="S72" s="135"/>
      <c r="T72" s="135"/>
      <c r="U72" s="131"/>
      <c r="V72" s="130"/>
      <c r="W72" s="135"/>
      <c r="X72" s="135"/>
      <c r="Y72" s="135"/>
      <c r="Z72" s="131"/>
      <c r="AA72" s="111"/>
      <c r="AB72" s="111"/>
      <c r="AC72" s="135"/>
      <c r="AD72" s="126"/>
      <c r="AE72" s="136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8"/>
      <c r="BC72" s="139"/>
      <c r="BD72" s="135"/>
      <c r="BE72" s="135"/>
      <c r="BF72" s="135"/>
      <c r="BG72" s="135"/>
      <c r="BH72" s="111"/>
      <c r="BI72" s="135"/>
      <c r="BJ72" s="135"/>
      <c r="BK72" s="225"/>
      <c r="BL72" s="224"/>
      <c r="BM72" s="225"/>
      <c r="BN72" s="225"/>
      <c r="BO72" s="226"/>
      <c r="BP72" s="135"/>
      <c r="BQ72" s="135"/>
      <c r="BR72" s="135"/>
      <c r="BS72" s="135"/>
      <c r="BT72" s="135"/>
      <c r="BU72" s="140"/>
      <c r="BV72" s="141"/>
    </row>
    <row r="73" spans="1:77" s="7" customFormat="1" ht="24.95" customHeight="1" x14ac:dyDescent="0.25">
      <c r="A73" s="555"/>
      <c r="B73" s="556"/>
      <c r="C73" s="111"/>
      <c r="D73" s="112"/>
      <c r="E73" s="126"/>
      <c r="F73" s="127"/>
      <c r="G73" s="128"/>
      <c r="H73" s="128"/>
      <c r="I73" s="128"/>
      <c r="J73" s="128"/>
      <c r="K73" s="129"/>
      <c r="L73" s="130"/>
      <c r="M73" s="131"/>
      <c r="N73" s="130"/>
      <c r="O73" s="135"/>
      <c r="P73" s="135"/>
      <c r="Q73" s="131"/>
      <c r="R73" s="130"/>
      <c r="S73" s="135"/>
      <c r="T73" s="135"/>
      <c r="U73" s="131"/>
      <c r="V73" s="130"/>
      <c r="W73" s="135"/>
      <c r="X73" s="135"/>
      <c r="Y73" s="135"/>
      <c r="Z73" s="131"/>
      <c r="AA73" s="111"/>
      <c r="AB73" s="111"/>
      <c r="AC73" s="135"/>
      <c r="AD73" s="126"/>
      <c r="AE73" s="136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8"/>
      <c r="BC73" s="139"/>
      <c r="BD73" s="135"/>
      <c r="BE73" s="135"/>
      <c r="BF73" s="135"/>
      <c r="BG73" s="135"/>
      <c r="BH73" s="111"/>
      <c r="BI73" s="135"/>
      <c r="BJ73" s="135"/>
      <c r="BK73" s="135">
        <f>+'[1]PRESUP. URB. GYP 99 SAS ZOMAC'!F43/5</f>
        <v>4985380</v>
      </c>
      <c r="BL73" s="111">
        <f t="shared" si="9"/>
        <v>4985380</v>
      </c>
      <c r="BM73" s="135">
        <f t="shared" si="9"/>
        <v>4985380</v>
      </c>
      <c r="BN73" s="135">
        <f t="shared" si="9"/>
        <v>4985380</v>
      </c>
      <c r="BO73" s="126">
        <f t="shared" si="9"/>
        <v>4985380</v>
      </c>
      <c r="BP73" s="135"/>
      <c r="BQ73" s="135"/>
      <c r="BR73" s="135"/>
      <c r="BS73" s="135"/>
      <c r="BT73" s="135"/>
      <c r="BU73" s="140"/>
      <c r="BV73" s="141"/>
      <c r="BW73" s="7">
        <f>SUM(C73:BV73)</f>
        <v>24926900</v>
      </c>
      <c r="BX73" s="7">
        <f>+'[1]PRESUP. URB. GYP 99 SAS ZOMAC'!F43</f>
        <v>24926900</v>
      </c>
      <c r="BY73" s="7">
        <f>+BX73-BW73</f>
        <v>0</v>
      </c>
    </row>
    <row r="74" spans="1:77" s="7" customFormat="1" ht="24.95" customHeight="1" x14ac:dyDescent="0.25">
      <c r="A74" s="555" t="str">
        <f>+'[1]PRESUP. URB. GYP 99 SAS ZOMAC'!A44</f>
        <v>2.1.4.5</v>
      </c>
      <c r="B74" s="556" t="str">
        <f>+'[1]PRESUP. URB. GYP 99 SAS ZOMAC'!B44</f>
        <v>Suministro, transporte, instalación. CILINDRO PREFABRICADO, para cámara de inspección DN=1200mm ‐ H=1.0m</v>
      </c>
      <c r="C74" s="111"/>
      <c r="D74" s="112"/>
      <c r="E74" s="126"/>
      <c r="F74" s="127"/>
      <c r="G74" s="128"/>
      <c r="H74" s="128"/>
      <c r="I74" s="128"/>
      <c r="J74" s="128"/>
      <c r="K74" s="129"/>
      <c r="L74" s="130"/>
      <c r="M74" s="131"/>
      <c r="N74" s="130"/>
      <c r="O74" s="135"/>
      <c r="P74" s="135"/>
      <c r="Q74" s="131"/>
      <c r="R74" s="130"/>
      <c r="S74" s="135"/>
      <c r="T74" s="135"/>
      <c r="U74" s="131"/>
      <c r="V74" s="130"/>
      <c r="W74" s="135"/>
      <c r="X74" s="135"/>
      <c r="Y74" s="135"/>
      <c r="Z74" s="131"/>
      <c r="AA74" s="111"/>
      <c r="AB74" s="111"/>
      <c r="AC74" s="135"/>
      <c r="AD74" s="126"/>
      <c r="AE74" s="136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8"/>
      <c r="BC74" s="139"/>
      <c r="BD74" s="135"/>
      <c r="BE74" s="135"/>
      <c r="BF74" s="135"/>
      <c r="BG74" s="135"/>
      <c r="BH74" s="111"/>
      <c r="BI74" s="135"/>
      <c r="BJ74" s="135"/>
      <c r="BK74" s="197"/>
      <c r="BL74" s="199"/>
      <c r="BM74" s="197"/>
      <c r="BN74" s="197"/>
      <c r="BO74" s="200"/>
      <c r="BP74" s="135"/>
      <c r="BQ74" s="135"/>
      <c r="BR74" s="135"/>
      <c r="BS74" s="135"/>
      <c r="BT74" s="135"/>
      <c r="BU74" s="140"/>
      <c r="BV74" s="141"/>
    </row>
    <row r="75" spans="1:77" s="7" customFormat="1" ht="24.95" customHeight="1" x14ac:dyDescent="0.25">
      <c r="A75" s="555"/>
      <c r="B75" s="556"/>
      <c r="C75" s="111"/>
      <c r="D75" s="112"/>
      <c r="E75" s="126"/>
      <c r="F75" s="127"/>
      <c r="G75" s="128"/>
      <c r="H75" s="128"/>
      <c r="I75" s="128"/>
      <c r="J75" s="128"/>
      <c r="K75" s="129"/>
      <c r="L75" s="130"/>
      <c r="M75" s="131"/>
      <c r="N75" s="130"/>
      <c r="O75" s="135"/>
      <c r="P75" s="135"/>
      <c r="Q75" s="131"/>
      <c r="R75" s="130"/>
      <c r="S75" s="135"/>
      <c r="T75" s="135"/>
      <c r="U75" s="131"/>
      <c r="V75" s="130"/>
      <c r="W75" s="135"/>
      <c r="X75" s="135"/>
      <c r="Y75" s="135"/>
      <c r="Z75" s="131"/>
      <c r="AA75" s="111"/>
      <c r="AB75" s="111"/>
      <c r="AC75" s="135"/>
      <c r="AD75" s="126"/>
      <c r="AE75" s="136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8"/>
      <c r="BC75" s="139"/>
      <c r="BD75" s="135"/>
      <c r="BE75" s="135"/>
      <c r="BF75" s="135"/>
      <c r="BG75" s="135"/>
      <c r="BH75" s="111"/>
      <c r="BI75" s="135"/>
      <c r="BJ75" s="135"/>
      <c r="BK75" s="135">
        <f>+'[1]PRESUP. URB. GYP 99 SAS ZOMAC'!F44/5</f>
        <v>7320302</v>
      </c>
      <c r="BL75" s="111">
        <f t="shared" si="9"/>
        <v>7320302</v>
      </c>
      <c r="BM75" s="135">
        <f t="shared" si="9"/>
        <v>7320302</v>
      </c>
      <c r="BN75" s="135">
        <f t="shared" si="9"/>
        <v>7320302</v>
      </c>
      <c r="BO75" s="126">
        <f t="shared" si="9"/>
        <v>7320302</v>
      </c>
      <c r="BP75" s="135"/>
      <c r="BQ75" s="135"/>
      <c r="BR75" s="135"/>
      <c r="BS75" s="135"/>
      <c r="BT75" s="135"/>
      <c r="BU75" s="140"/>
      <c r="BV75" s="141"/>
      <c r="BW75" s="7">
        <f>SUM(C75:BV75)</f>
        <v>36601510</v>
      </c>
      <c r="BX75" s="7">
        <f>+'[1]PRESUP. URB. GYP 99 SAS ZOMAC'!F44</f>
        <v>36601510</v>
      </c>
      <c r="BY75" s="7">
        <f>+BX75-BW75</f>
        <v>0</v>
      </c>
    </row>
    <row r="76" spans="1:77" s="7" customFormat="1" ht="24.95" customHeight="1" x14ac:dyDescent="0.25">
      <c r="A76" s="555" t="str">
        <f>+'[1]PRESUP. URB. GYP 99 SAS ZOMAC'!A45</f>
        <v>2.1.4.6</v>
      </c>
      <c r="B76" s="556" t="str">
        <f>+'[1]PRESUP. URB. GYP 99 SAS ZOMAC'!B45</f>
        <v>Suministro, transporte, instalación. CILINDRO PREFABRICADO, para cámara de inspección DN=1200mm‐H=0.5m</v>
      </c>
      <c r="C76" s="111"/>
      <c r="D76" s="112"/>
      <c r="E76" s="126"/>
      <c r="F76" s="127"/>
      <c r="G76" s="128"/>
      <c r="H76" s="128"/>
      <c r="I76" s="128"/>
      <c r="J76" s="128"/>
      <c r="K76" s="129"/>
      <c r="L76" s="130"/>
      <c r="M76" s="131"/>
      <c r="N76" s="130"/>
      <c r="O76" s="135"/>
      <c r="P76" s="135"/>
      <c r="Q76" s="131"/>
      <c r="R76" s="130"/>
      <c r="S76" s="135"/>
      <c r="T76" s="135"/>
      <c r="U76" s="131"/>
      <c r="V76" s="130"/>
      <c r="W76" s="135"/>
      <c r="X76" s="135"/>
      <c r="Y76" s="135"/>
      <c r="Z76" s="131"/>
      <c r="AA76" s="111"/>
      <c r="AB76" s="111"/>
      <c r="AC76" s="135"/>
      <c r="AD76" s="126"/>
      <c r="AE76" s="136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8"/>
      <c r="BC76" s="139"/>
      <c r="BD76" s="135"/>
      <c r="BE76" s="135"/>
      <c r="BF76" s="135"/>
      <c r="BG76" s="135"/>
      <c r="BH76" s="111"/>
      <c r="BI76" s="135"/>
      <c r="BJ76" s="135"/>
      <c r="BK76" s="225"/>
      <c r="BL76" s="224"/>
      <c r="BM76" s="225"/>
      <c r="BN76" s="225"/>
      <c r="BO76" s="226"/>
      <c r="BP76" s="135"/>
      <c r="BQ76" s="135"/>
      <c r="BR76" s="135"/>
      <c r="BS76" s="135"/>
      <c r="BT76" s="135"/>
      <c r="BU76" s="140"/>
      <c r="BV76" s="141"/>
    </row>
    <row r="77" spans="1:77" s="7" customFormat="1" ht="24.95" customHeight="1" x14ac:dyDescent="0.25">
      <c r="A77" s="555"/>
      <c r="B77" s="556"/>
      <c r="C77" s="111"/>
      <c r="D77" s="112"/>
      <c r="E77" s="126"/>
      <c r="F77" s="127"/>
      <c r="G77" s="128"/>
      <c r="H77" s="128"/>
      <c r="I77" s="128"/>
      <c r="J77" s="128"/>
      <c r="K77" s="129"/>
      <c r="L77" s="130"/>
      <c r="M77" s="131"/>
      <c r="N77" s="130"/>
      <c r="O77" s="135"/>
      <c r="P77" s="135"/>
      <c r="Q77" s="131"/>
      <c r="R77" s="130"/>
      <c r="S77" s="135"/>
      <c r="T77" s="135"/>
      <c r="U77" s="131"/>
      <c r="V77" s="130"/>
      <c r="W77" s="135"/>
      <c r="X77" s="135"/>
      <c r="Y77" s="135"/>
      <c r="Z77" s="131"/>
      <c r="AA77" s="111"/>
      <c r="AB77" s="111"/>
      <c r="AC77" s="135"/>
      <c r="AD77" s="126"/>
      <c r="AE77" s="136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8"/>
      <c r="BC77" s="139"/>
      <c r="BD77" s="135"/>
      <c r="BE77" s="135"/>
      <c r="BF77" s="135"/>
      <c r="BG77" s="135"/>
      <c r="BH77" s="111"/>
      <c r="BI77" s="135"/>
      <c r="BJ77" s="135"/>
      <c r="BK77" s="135">
        <f>+'[1]PRESUP. URB. GYP 99 SAS ZOMAC'!F45/5</f>
        <v>2052374.4</v>
      </c>
      <c r="BL77" s="111">
        <f t="shared" si="9"/>
        <v>2052374.4</v>
      </c>
      <c r="BM77" s="135">
        <f t="shared" si="9"/>
        <v>2052374.4</v>
      </c>
      <c r="BN77" s="135">
        <f t="shared" si="9"/>
        <v>2052374.4</v>
      </c>
      <c r="BO77" s="126">
        <f t="shared" si="9"/>
        <v>2052374.4</v>
      </c>
      <c r="BP77" s="135"/>
      <c r="BQ77" s="135"/>
      <c r="BR77" s="135"/>
      <c r="BS77" s="135"/>
      <c r="BT77" s="135"/>
      <c r="BU77" s="140"/>
      <c r="BV77" s="141"/>
      <c r="BW77" s="7">
        <f>SUM(C77:BV77)</f>
        <v>10261872</v>
      </c>
      <c r="BX77" s="7">
        <f>+'[1]PRESUP. URB. GYP 99 SAS ZOMAC'!F45</f>
        <v>10261872</v>
      </c>
      <c r="BY77" s="7">
        <f>+BX77-BW77</f>
        <v>0</v>
      </c>
    </row>
    <row r="78" spans="1:77" s="7" customFormat="1" ht="20.100000000000001" customHeight="1" x14ac:dyDescent="0.25">
      <c r="A78" s="555" t="str">
        <f>+'[1]PRESUP. URB. GYP 99 SAS ZOMAC'!A46</f>
        <v>2.1.4.7</v>
      </c>
      <c r="B78" s="556" t="str">
        <f>+'[1]PRESUP. URB. GYP 99 SAS ZOMAC'!B46</f>
        <v>Suministro, transporte, instalación. BASE PREFABRICADA, para cámara de inspección</v>
      </c>
      <c r="C78" s="111"/>
      <c r="D78" s="112"/>
      <c r="E78" s="126"/>
      <c r="F78" s="127"/>
      <c r="G78" s="128"/>
      <c r="H78" s="128"/>
      <c r="I78" s="128"/>
      <c r="J78" s="128"/>
      <c r="K78" s="129"/>
      <c r="L78" s="130"/>
      <c r="M78" s="131"/>
      <c r="N78" s="130"/>
      <c r="O78" s="135"/>
      <c r="P78" s="135"/>
      <c r="Q78" s="131"/>
      <c r="R78" s="130"/>
      <c r="S78" s="135"/>
      <c r="T78" s="135"/>
      <c r="U78" s="131"/>
      <c r="V78" s="130"/>
      <c r="W78" s="135"/>
      <c r="X78" s="135"/>
      <c r="Y78" s="135"/>
      <c r="Z78" s="131"/>
      <c r="AA78" s="111"/>
      <c r="AB78" s="111"/>
      <c r="AC78" s="135"/>
      <c r="AD78" s="126"/>
      <c r="AE78" s="136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8"/>
      <c r="BC78" s="139"/>
      <c r="BD78" s="135"/>
      <c r="BE78" s="135"/>
      <c r="BF78" s="135"/>
      <c r="BG78" s="135"/>
      <c r="BH78" s="111"/>
      <c r="BI78" s="135"/>
      <c r="BJ78" s="135"/>
      <c r="BK78" s="197"/>
      <c r="BL78" s="199"/>
      <c r="BM78" s="197"/>
      <c r="BN78" s="197"/>
      <c r="BO78" s="200"/>
      <c r="BP78" s="135"/>
      <c r="BQ78" s="135"/>
      <c r="BR78" s="135"/>
      <c r="BS78" s="135"/>
      <c r="BT78" s="135"/>
      <c r="BU78" s="140"/>
      <c r="BV78" s="141"/>
    </row>
    <row r="79" spans="1:77" s="7" customFormat="1" ht="20.100000000000001" customHeight="1" x14ac:dyDescent="0.25">
      <c r="A79" s="555"/>
      <c r="B79" s="556"/>
      <c r="C79" s="111"/>
      <c r="D79" s="112"/>
      <c r="E79" s="126"/>
      <c r="F79" s="127"/>
      <c r="G79" s="128"/>
      <c r="H79" s="128"/>
      <c r="I79" s="128"/>
      <c r="J79" s="128"/>
      <c r="K79" s="129"/>
      <c r="L79" s="130"/>
      <c r="M79" s="131"/>
      <c r="N79" s="130"/>
      <c r="O79" s="135"/>
      <c r="P79" s="135"/>
      <c r="Q79" s="131"/>
      <c r="R79" s="130"/>
      <c r="S79" s="135"/>
      <c r="T79" s="135"/>
      <c r="U79" s="131"/>
      <c r="V79" s="130"/>
      <c r="W79" s="135"/>
      <c r="X79" s="135"/>
      <c r="Y79" s="135"/>
      <c r="Z79" s="131"/>
      <c r="AA79" s="111"/>
      <c r="AB79" s="111"/>
      <c r="AC79" s="135"/>
      <c r="AD79" s="126"/>
      <c r="AE79" s="136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8"/>
      <c r="BC79" s="139"/>
      <c r="BD79" s="135"/>
      <c r="BE79" s="135"/>
      <c r="BF79" s="135"/>
      <c r="BG79" s="135"/>
      <c r="BH79" s="111"/>
      <c r="BI79" s="135"/>
      <c r="BJ79" s="135"/>
      <c r="BK79" s="135">
        <f>+'[1]PRESUP. URB. GYP 99 SAS ZOMAC'!F46/5</f>
        <v>7395782</v>
      </c>
      <c r="BL79" s="111">
        <f t="shared" si="9"/>
        <v>7395782</v>
      </c>
      <c r="BM79" s="135">
        <f t="shared" si="9"/>
        <v>7395782</v>
      </c>
      <c r="BN79" s="135">
        <f t="shared" si="9"/>
        <v>7395782</v>
      </c>
      <c r="BO79" s="126">
        <f t="shared" si="9"/>
        <v>7395782</v>
      </c>
      <c r="BP79" s="135"/>
      <c r="BQ79" s="135"/>
      <c r="BR79" s="135"/>
      <c r="BS79" s="135"/>
      <c r="BT79" s="135"/>
      <c r="BU79" s="140"/>
      <c r="BV79" s="141"/>
      <c r="BW79" s="7">
        <f>SUM(C79:BV79)</f>
        <v>36978910</v>
      </c>
      <c r="BX79" s="7">
        <f>+'[1]PRESUP. URB. GYP 99 SAS ZOMAC'!F46</f>
        <v>36978910</v>
      </c>
      <c r="BY79" s="7">
        <f>+BX79-BW79</f>
        <v>0</v>
      </c>
    </row>
    <row r="80" spans="1:77" s="7" customFormat="1" ht="20.100000000000001" customHeight="1" x14ac:dyDescent="0.25">
      <c r="A80" s="555" t="str">
        <f>+'[1]PRESUP. URB. GYP 99 SAS ZOMAC'!A47</f>
        <v>2.1.4.8</v>
      </c>
      <c r="B80" s="556" t="str">
        <f>+'[1]PRESUP. URB. GYP 99 SAS ZOMAC'!B47</f>
        <v>Suministro, transporte, instalación. CAJA DE INSPECCION 60X60cm incluye tapa y herrajes</v>
      </c>
      <c r="C80" s="111"/>
      <c r="D80" s="112"/>
      <c r="E80" s="126"/>
      <c r="F80" s="127"/>
      <c r="G80" s="128"/>
      <c r="H80" s="128"/>
      <c r="I80" s="128"/>
      <c r="J80" s="128"/>
      <c r="K80" s="129"/>
      <c r="L80" s="130"/>
      <c r="M80" s="131"/>
      <c r="N80" s="130"/>
      <c r="O80" s="135"/>
      <c r="P80" s="135"/>
      <c r="Q80" s="131"/>
      <c r="R80" s="130"/>
      <c r="S80" s="135"/>
      <c r="T80" s="135"/>
      <c r="U80" s="131"/>
      <c r="V80" s="130"/>
      <c r="W80" s="135"/>
      <c r="X80" s="135"/>
      <c r="Y80" s="135"/>
      <c r="Z80" s="131"/>
      <c r="AA80" s="111"/>
      <c r="AB80" s="111"/>
      <c r="AC80" s="135"/>
      <c r="AD80" s="126"/>
      <c r="AE80" s="136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8"/>
      <c r="BC80" s="139"/>
      <c r="BD80" s="135"/>
      <c r="BE80" s="135"/>
      <c r="BF80" s="135"/>
      <c r="BG80" s="135"/>
      <c r="BH80" s="111"/>
      <c r="BI80" s="135"/>
      <c r="BJ80" s="135"/>
      <c r="BK80" s="135"/>
      <c r="BL80" s="224"/>
      <c r="BM80" s="225"/>
      <c r="BN80" s="225"/>
      <c r="BO80" s="226"/>
      <c r="BP80" s="225"/>
      <c r="BQ80" s="225"/>
      <c r="BR80" s="225"/>
      <c r="BS80" s="135"/>
      <c r="BT80" s="135"/>
      <c r="BU80" s="140"/>
      <c r="BV80" s="141"/>
    </row>
    <row r="81" spans="1:77" s="7" customFormat="1" ht="20.100000000000001" customHeight="1" x14ac:dyDescent="0.25">
      <c r="A81" s="555"/>
      <c r="B81" s="556"/>
      <c r="C81" s="111"/>
      <c r="D81" s="112"/>
      <c r="E81" s="126"/>
      <c r="F81" s="127"/>
      <c r="G81" s="128"/>
      <c r="H81" s="128"/>
      <c r="I81" s="128"/>
      <c r="J81" s="128"/>
      <c r="K81" s="129"/>
      <c r="L81" s="130"/>
      <c r="M81" s="131"/>
      <c r="N81" s="130"/>
      <c r="O81" s="135"/>
      <c r="P81" s="135"/>
      <c r="Q81" s="131"/>
      <c r="R81" s="130"/>
      <c r="S81" s="135"/>
      <c r="T81" s="135"/>
      <c r="U81" s="131"/>
      <c r="V81" s="130"/>
      <c r="W81" s="135"/>
      <c r="X81" s="135"/>
      <c r="Y81" s="135"/>
      <c r="Z81" s="131"/>
      <c r="AA81" s="111"/>
      <c r="AB81" s="111"/>
      <c r="AC81" s="135"/>
      <c r="AD81" s="126"/>
      <c r="AE81" s="136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8"/>
      <c r="BC81" s="139"/>
      <c r="BD81" s="135"/>
      <c r="BE81" s="135"/>
      <c r="BF81" s="135"/>
      <c r="BG81" s="135"/>
      <c r="BH81" s="111"/>
      <c r="BI81" s="135"/>
      <c r="BJ81" s="135"/>
      <c r="BK81" s="135"/>
      <c r="BL81" s="111">
        <f>+'[1]PRESUP. URB. GYP 99 SAS ZOMAC'!F47/7</f>
        <v>21531949.142857142</v>
      </c>
      <c r="BM81" s="135">
        <f t="shared" si="9"/>
        <v>21531949.142857142</v>
      </c>
      <c r="BN81" s="135">
        <f t="shared" si="9"/>
        <v>21531949.142857142</v>
      </c>
      <c r="BO81" s="126">
        <f t="shared" si="9"/>
        <v>21531949.142857142</v>
      </c>
      <c r="BP81" s="135">
        <f t="shared" si="9"/>
        <v>21531949.142857142</v>
      </c>
      <c r="BQ81" s="135">
        <f t="shared" si="9"/>
        <v>21531949.142857142</v>
      </c>
      <c r="BR81" s="135">
        <f t="shared" si="9"/>
        <v>21531949.142857142</v>
      </c>
      <c r="BS81" s="135"/>
      <c r="BT81" s="135"/>
      <c r="BU81" s="140"/>
      <c r="BV81" s="141"/>
      <c r="BW81" s="7">
        <f>SUM(C81:BV81)</f>
        <v>150723643.99999997</v>
      </c>
      <c r="BX81" s="7">
        <f>+'[1]PRESUP. URB. GYP 99 SAS ZOMAC'!F47</f>
        <v>150723644</v>
      </c>
      <c r="BY81" s="7">
        <f>+BX81-BW81</f>
        <v>0</v>
      </c>
    </row>
    <row r="82" spans="1:77" s="7" customFormat="1" ht="20.100000000000001" customHeight="1" x14ac:dyDescent="0.25">
      <c r="A82" s="555" t="str">
        <f>+'[1]PRESUP. URB. GYP 99 SAS ZOMAC'!A50</f>
        <v>2.1.5.1</v>
      </c>
      <c r="B82" s="556" t="str">
        <f>+'[1]PRESUP. URB. GYP 99 SAS ZOMAC'!B50</f>
        <v>S.T.I. de Tubería PVC‐S de Ø4" (110 mm)</v>
      </c>
      <c r="C82" s="111"/>
      <c r="D82" s="112"/>
      <c r="E82" s="126"/>
      <c r="F82" s="127"/>
      <c r="G82" s="128"/>
      <c r="H82" s="128"/>
      <c r="I82" s="128"/>
      <c r="J82" s="128"/>
      <c r="K82" s="129"/>
      <c r="L82" s="130"/>
      <c r="M82" s="131"/>
      <c r="N82" s="130"/>
      <c r="O82" s="135"/>
      <c r="P82" s="135"/>
      <c r="Q82" s="131"/>
      <c r="R82" s="130"/>
      <c r="S82" s="135"/>
      <c r="T82" s="135"/>
      <c r="U82" s="131"/>
      <c r="V82" s="130"/>
      <c r="W82" s="135"/>
      <c r="X82" s="135"/>
      <c r="Y82" s="135"/>
      <c r="Z82" s="131"/>
      <c r="AA82" s="111"/>
      <c r="AB82" s="111"/>
      <c r="AC82" s="135"/>
      <c r="AD82" s="126"/>
      <c r="AE82" s="136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8"/>
      <c r="BC82" s="139"/>
      <c r="BD82" s="135"/>
      <c r="BE82" s="135"/>
      <c r="BF82" s="135"/>
      <c r="BG82" s="135"/>
      <c r="BH82" s="111"/>
      <c r="BI82" s="135"/>
      <c r="BJ82" s="135"/>
      <c r="BK82" s="135"/>
      <c r="BL82" s="111"/>
      <c r="BM82" s="135"/>
      <c r="BN82" s="135"/>
      <c r="BO82" s="126"/>
      <c r="BP82" s="135"/>
      <c r="BQ82" s="135"/>
      <c r="BR82" s="135"/>
      <c r="BS82" s="135"/>
      <c r="BT82" s="135"/>
      <c r="BU82" s="140"/>
      <c r="BV82" s="141"/>
    </row>
    <row r="83" spans="1:77" s="7" customFormat="1" ht="20.100000000000001" customHeight="1" x14ac:dyDescent="0.25">
      <c r="A83" s="555"/>
      <c r="B83" s="556"/>
      <c r="C83" s="111"/>
      <c r="D83" s="112"/>
      <c r="E83" s="126"/>
      <c r="F83" s="127"/>
      <c r="G83" s="128"/>
      <c r="H83" s="128"/>
      <c r="I83" s="128"/>
      <c r="J83" s="128"/>
      <c r="K83" s="129"/>
      <c r="L83" s="130"/>
      <c r="M83" s="131"/>
      <c r="N83" s="130"/>
      <c r="O83" s="135"/>
      <c r="P83" s="135"/>
      <c r="Q83" s="131"/>
      <c r="R83" s="130"/>
      <c r="S83" s="135"/>
      <c r="T83" s="135"/>
      <c r="U83" s="131"/>
      <c r="V83" s="130"/>
      <c r="W83" s="135"/>
      <c r="X83" s="135"/>
      <c r="Y83" s="135"/>
      <c r="Z83" s="131"/>
      <c r="AA83" s="111"/>
      <c r="AB83" s="111"/>
      <c r="AC83" s="135"/>
      <c r="AD83" s="126"/>
      <c r="AE83" s="136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8"/>
      <c r="BC83" s="139"/>
      <c r="BD83" s="135"/>
      <c r="BE83" s="135"/>
      <c r="BF83" s="135"/>
      <c r="BG83" s="135"/>
      <c r="BH83" s="111"/>
      <c r="BI83" s="135"/>
      <c r="BJ83" s="135"/>
      <c r="BK83" s="135"/>
      <c r="BL83" s="111"/>
      <c r="BM83" s="135"/>
      <c r="BN83" s="135"/>
      <c r="BO83" s="126"/>
      <c r="BP83" s="135"/>
      <c r="BQ83" s="135"/>
      <c r="BR83" s="135"/>
      <c r="BS83" s="135"/>
      <c r="BT83" s="135"/>
      <c r="BU83" s="140"/>
      <c r="BV83" s="141"/>
      <c r="BW83" s="7">
        <f>SUM(C83:BV83)</f>
        <v>0</v>
      </c>
      <c r="BX83" s="7">
        <f>+'[1]PRESUP. URB. GYP 99 SAS ZOMAC'!F50</f>
        <v>0</v>
      </c>
      <c r="BY83" s="7">
        <f>+BX83-BW83</f>
        <v>0</v>
      </c>
    </row>
    <row r="84" spans="1:77" s="7" customFormat="1" ht="20.100000000000001" customHeight="1" x14ac:dyDescent="0.25">
      <c r="A84" s="555" t="str">
        <f>+'[1]PRESUP. URB. GYP 99 SAS ZOMAC'!A51</f>
        <v>2.1.5.2</v>
      </c>
      <c r="B84" s="556" t="str">
        <f>+'[1]PRESUP. URB. GYP 99 SAS ZOMAC'!B51</f>
        <v>S.T.I. de Tubería PVC‐S (NOVAFORT) de Ø6" (160 mm)</v>
      </c>
      <c r="C84" s="201"/>
      <c r="D84" s="202"/>
      <c r="E84" s="203"/>
      <c r="F84" s="204"/>
      <c r="G84" s="205"/>
      <c r="H84" s="205"/>
      <c r="I84" s="205"/>
      <c r="J84" s="205"/>
      <c r="K84" s="206"/>
      <c r="L84" s="207"/>
      <c r="M84" s="208"/>
      <c r="N84" s="207"/>
      <c r="O84" s="209"/>
      <c r="P84" s="209"/>
      <c r="Q84" s="208"/>
      <c r="R84" s="207"/>
      <c r="S84" s="209"/>
      <c r="T84" s="209"/>
      <c r="U84" s="208"/>
      <c r="V84" s="207"/>
      <c r="W84" s="209"/>
      <c r="X84" s="209"/>
      <c r="Y84" s="209"/>
      <c r="Z84" s="208"/>
      <c r="AA84" s="201"/>
      <c r="AB84" s="201"/>
      <c r="AC84" s="209"/>
      <c r="AD84" s="203"/>
      <c r="AE84" s="210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2"/>
      <c r="BC84" s="213"/>
      <c r="BD84" s="209"/>
      <c r="BE84" s="209"/>
      <c r="BF84" s="209"/>
      <c r="BG84" s="209"/>
      <c r="BH84" s="215"/>
      <c r="BI84" s="214"/>
      <c r="BJ84" s="214"/>
      <c r="BK84" s="214"/>
      <c r="BL84" s="215"/>
      <c r="BM84" s="214"/>
      <c r="BN84" s="214"/>
      <c r="BO84" s="216"/>
      <c r="BP84" s="214"/>
      <c r="BQ84" s="214"/>
      <c r="BR84" s="209"/>
      <c r="BS84" s="209"/>
      <c r="BT84" s="209"/>
      <c r="BU84" s="217"/>
      <c r="BV84" s="218"/>
    </row>
    <row r="85" spans="1:77" s="7" customFormat="1" ht="20.100000000000001" customHeight="1" x14ac:dyDescent="0.25">
      <c r="A85" s="555"/>
      <c r="B85" s="556"/>
      <c r="C85" s="111"/>
      <c r="D85" s="112"/>
      <c r="E85" s="126"/>
      <c r="F85" s="127"/>
      <c r="G85" s="128"/>
      <c r="H85" s="128"/>
      <c r="I85" s="128"/>
      <c r="J85" s="128"/>
      <c r="K85" s="129"/>
      <c r="L85" s="130"/>
      <c r="M85" s="131"/>
      <c r="N85" s="130"/>
      <c r="O85" s="135"/>
      <c r="P85" s="135"/>
      <c r="Q85" s="131"/>
      <c r="R85" s="130"/>
      <c r="S85" s="135"/>
      <c r="T85" s="135"/>
      <c r="U85" s="131"/>
      <c r="V85" s="130"/>
      <c r="W85" s="135"/>
      <c r="X85" s="135"/>
      <c r="Y85" s="135"/>
      <c r="Z85" s="131"/>
      <c r="AA85" s="111"/>
      <c r="AB85" s="111"/>
      <c r="AC85" s="135"/>
      <c r="AD85" s="126"/>
      <c r="AE85" s="136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8"/>
      <c r="BC85" s="139"/>
      <c r="BD85" s="135"/>
      <c r="BE85" s="135"/>
      <c r="BF85" s="135"/>
      <c r="BG85" s="135"/>
      <c r="BH85" s="111">
        <f>+'[1]PRESUP. URB. GYP 99 SAS ZOMAC'!F51/10</f>
        <v>5443276.7999999998</v>
      </c>
      <c r="BI85" s="135">
        <f>+BH85</f>
        <v>5443276.7999999998</v>
      </c>
      <c r="BJ85" s="135">
        <f t="shared" ref="BJ85:BQ89" si="10">+BI85</f>
        <v>5443276.7999999998</v>
      </c>
      <c r="BK85" s="135">
        <f t="shared" si="10"/>
        <v>5443276.7999999998</v>
      </c>
      <c r="BL85" s="111">
        <f t="shared" si="10"/>
        <v>5443276.7999999998</v>
      </c>
      <c r="BM85" s="135">
        <f t="shared" si="10"/>
        <v>5443276.7999999998</v>
      </c>
      <c r="BN85" s="135">
        <f t="shared" si="10"/>
        <v>5443276.7999999998</v>
      </c>
      <c r="BO85" s="126">
        <f t="shared" si="10"/>
        <v>5443276.7999999998</v>
      </c>
      <c r="BP85" s="135">
        <f t="shared" si="10"/>
        <v>5443276.7999999998</v>
      </c>
      <c r="BQ85" s="135">
        <f t="shared" si="10"/>
        <v>5443276.7999999998</v>
      </c>
      <c r="BR85" s="135"/>
      <c r="BS85" s="135"/>
      <c r="BT85" s="135"/>
      <c r="BU85" s="140"/>
      <c r="BV85" s="141"/>
      <c r="BW85" s="7">
        <f>SUM(C85:BV85)</f>
        <v>54432767.999999993</v>
      </c>
      <c r="BX85" s="7">
        <f>+'[1]PRESUP. URB. GYP 99 SAS ZOMAC'!F51</f>
        <v>54432768</v>
      </c>
      <c r="BY85" s="7">
        <f>+BX85-BW85</f>
        <v>0</v>
      </c>
    </row>
    <row r="86" spans="1:77" s="7" customFormat="1" ht="20.100000000000001" customHeight="1" x14ac:dyDescent="0.25">
      <c r="A86" s="555" t="str">
        <f>+'[1]PRESUP. URB. GYP 99 SAS ZOMAC'!A52</f>
        <v>2.1.5.3</v>
      </c>
      <c r="B86" s="556" t="str">
        <f>+'[1]PRESUP. URB. GYP 99 SAS ZOMAC'!B52</f>
        <v>S.T.I. de Tubería PVC‐S (NOVAFORT) de Ø8" (200 mm)</v>
      </c>
      <c r="C86" s="111"/>
      <c r="D86" s="112"/>
      <c r="E86" s="126"/>
      <c r="F86" s="127"/>
      <c r="G86" s="128"/>
      <c r="H86" s="128"/>
      <c r="I86" s="128"/>
      <c r="J86" s="128"/>
      <c r="K86" s="129"/>
      <c r="L86" s="130"/>
      <c r="M86" s="131"/>
      <c r="N86" s="130"/>
      <c r="O86" s="135"/>
      <c r="P86" s="135"/>
      <c r="Q86" s="131"/>
      <c r="R86" s="130"/>
      <c r="S86" s="135"/>
      <c r="T86" s="135"/>
      <c r="U86" s="131"/>
      <c r="V86" s="130"/>
      <c r="W86" s="135"/>
      <c r="X86" s="135"/>
      <c r="Y86" s="135"/>
      <c r="Z86" s="131"/>
      <c r="AA86" s="111"/>
      <c r="AB86" s="111"/>
      <c r="AC86" s="135"/>
      <c r="AD86" s="126"/>
      <c r="AE86" s="136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8"/>
      <c r="BC86" s="139"/>
      <c r="BD86" s="135"/>
      <c r="BE86" s="135"/>
      <c r="BF86" s="135"/>
      <c r="BG86" s="135"/>
      <c r="BH86" s="199"/>
      <c r="BI86" s="197"/>
      <c r="BJ86" s="197"/>
      <c r="BK86" s="197"/>
      <c r="BL86" s="199"/>
      <c r="BM86" s="197"/>
      <c r="BN86" s="197"/>
      <c r="BO86" s="200"/>
      <c r="BP86" s="197"/>
      <c r="BQ86" s="197"/>
      <c r="BR86" s="135"/>
      <c r="BS86" s="135"/>
      <c r="BT86" s="135"/>
      <c r="BU86" s="140"/>
      <c r="BV86" s="141"/>
    </row>
    <row r="87" spans="1:77" s="7" customFormat="1" ht="20.100000000000001" customHeight="1" x14ac:dyDescent="0.25">
      <c r="A87" s="555"/>
      <c r="B87" s="556"/>
      <c r="C87" s="111"/>
      <c r="D87" s="112"/>
      <c r="E87" s="126"/>
      <c r="F87" s="127"/>
      <c r="G87" s="128"/>
      <c r="H87" s="128"/>
      <c r="I87" s="128"/>
      <c r="J87" s="128"/>
      <c r="K87" s="129"/>
      <c r="L87" s="130"/>
      <c r="M87" s="131"/>
      <c r="N87" s="130"/>
      <c r="O87" s="135"/>
      <c r="P87" s="135"/>
      <c r="Q87" s="131"/>
      <c r="R87" s="130"/>
      <c r="S87" s="135"/>
      <c r="T87" s="135"/>
      <c r="U87" s="131"/>
      <c r="V87" s="130"/>
      <c r="W87" s="135"/>
      <c r="X87" s="135"/>
      <c r="Y87" s="135"/>
      <c r="Z87" s="131"/>
      <c r="AA87" s="111"/>
      <c r="AB87" s="111"/>
      <c r="AC87" s="135"/>
      <c r="AD87" s="126"/>
      <c r="AE87" s="136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8"/>
      <c r="BC87" s="139"/>
      <c r="BD87" s="135"/>
      <c r="BE87" s="135"/>
      <c r="BF87" s="135"/>
      <c r="BG87" s="135"/>
      <c r="BH87" s="111">
        <f>+'[1]PRESUP. URB. GYP 99 SAS ZOMAC'!F52/10</f>
        <v>15936744</v>
      </c>
      <c r="BI87" s="135">
        <f>+BH87</f>
        <v>15936744</v>
      </c>
      <c r="BJ87" s="135">
        <f t="shared" si="10"/>
        <v>15936744</v>
      </c>
      <c r="BK87" s="135">
        <f t="shared" si="10"/>
        <v>15936744</v>
      </c>
      <c r="BL87" s="111">
        <f t="shared" si="10"/>
        <v>15936744</v>
      </c>
      <c r="BM87" s="135">
        <f t="shared" si="10"/>
        <v>15936744</v>
      </c>
      <c r="BN87" s="135">
        <f t="shared" si="10"/>
        <v>15936744</v>
      </c>
      <c r="BO87" s="126">
        <f t="shared" si="10"/>
        <v>15936744</v>
      </c>
      <c r="BP87" s="135">
        <f t="shared" si="10"/>
        <v>15936744</v>
      </c>
      <c r="BQ87" s="135">
        <f t="shared" si="10"/>
        <v>15936744</v>
      </c>
      <c r="BR87" s="135"/>
      <c r="BS87" s="135"/>
      <c r="BT87" s="135"/>
      <c r="BU87" s="140"/>
      <c r="BV87" s="141"/>
      <c r="BW87" s="7">
        <f>SUM(C87:BV87)</f>
        <v>159367440</v>
      </c>
      <c r="BX87" s="7">
        <f>+'[1]PRESUP. URB. GYP 99 SAS ZOMAC'!F52</f>
        <v>159367440</v>
      </c>
      <c r="BY87" s="7">
        <f>+BX87-BW87</f>
        <v>0</v>
      </c>
    </row>
    <row r="88" spans="1:77" s="7" customFormat="1" ht="20.100000000000001" customHeight="1" x14ac:dyDescent="0.25">
      <c r="A88" s="555" t="str">
        <f>+'[1]PRESUP. URB. GYP 99 SAS ZOMAC'!A53</f>
        <v>2.1.5.4</v>
      </c>
      <c r="B88" s="556" t="str">
        <f>+'[1]PRESUP. URB. GYP 99 SAS ZOMAC'!B53</f>
        <v>S.T.I. de Tubería PVC‐S (NOVAFORT) de Ø10" (250 mm)</v>
      </c>
      <c r="C88" s="111"/>
      <c r="D88" s="112"/>
      <c r="E88" s="126"/>
      <c r="F88" s="127"/>
      <c r="G88" s="128"/>
      <c r="H88" s="128"/>
      <c r="I88" s="128"/>
      <c r="J88" s="128"/>
      <c r="K88" s="129"/>
      <c r="L88" s="130"/>
      <c r="M88" s="131"/>
      <c r="N88" s="130"/>
      <c r="O88" s="135"/>
      <c r="P88" s="135"/>
      <c r="Q88" s="131"/>
      <c r="R88" s="130"/>
      <c r="S88" s="135"/>
      <c r="T88" s="135"/>
      <c r="U88" s="131"/>
      <c r="V88" s="130"/>
      <c r="W88" s="135"/>
      <c r="X88" s="135"/>
      <c r="Y88" s="135"/>
      <c r="Z88" s="131"/>
      <c r="AA88" s="111"/>
      <c r="AB88" s="111"/>
      <c r="AC88" s="135"/>
      <c r="AD88" s="126"/>
      <c r="AE88" s="136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8"/>
      <c r="BC88" s="139"/>
      <c r="BD88" s="135"/>
      <c r="BE88" s="135"/>
      <c r="BF88" s="135"/>
      <c r="BG88" s="135"/>
      <c r="BH88" s="224"/>
      <c r="BI88" s="225"/>
      <c r="BJ88" s="225"/>
      <c r="BK88" s="225"/>
      <c r="BL88" s="224"/>
      <c r="BM88" s="225"/>
      <c r="BN88" s="225"/>
      <c r="BO88" s="226"/>
      <c r="BP88" s="225"/>
      <c r="BQ88" s="225"/>
      <c r="BR88" s="135"/>
      <c r="BS88" s="135"/>
      <c r="BT88" s="135"/>
      <c r="BU88" s="140"/>
      <c r="BV88" s="141"/>
    </row>
    <row r="89" spans="1:77" s="7" customFormat="1" ht="20.100000000000001" customHeight="1" x14ac:dyDescent="0.25">
      <c r="A89" s="555"/>
      <c r="B89" s="556"/>
      <c r="C89" s="111"/>
      <c r="D89" s="112"/>
      <c r="E89" s="126"/>
      <c r="F89" s="127"/>
      <c r="G89" s="128"/>
      <c r="H89" s="128"/>
      <c r="I89" s="128"/>
      <c r="J89" s="128"/>
      <c r="K89" s="129"/>
      <c r="L89" s="130"/>
      <c r="M89" s="131"/>
      <c r="N89" s="130"/>
      <c r="O89" s="135"/>
      <c r="P89" s="135"/>
      <c r="Q89" s="131"/>
      <c r="R89" s="130"/>
      <c r="S89" s="135"/>
      <c r="T89" s="135"/>
      <c r="U89" s="131"/>
      <c r="V89" s="130"/>
      <c r="W89" s="135"/>
      <c r="X89" s="135"/>
      <c r="Y89" s="135"/>
      <c r="Z89" s="131"/>
      <c r="AA89" s="111"/>
      <c r="AB89" s="111"/>
      <c r="AC89" s="135"/>
      <c r="AD89" s="126"/>
      <c r="AE89" s="136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8"/>
      <c r="BC89" s="139"/>
      <c r="BD89" s="135"/>
      <c r="BE89" s="135"/>
      <c r="BF89" s="135"/>
      <c r="BG89" s="135"/>
      <c r="BH89" s="111">
        <f>+'[1]PRESUP. URB. GYP 99 SAS ZOMAC'!F53/10</f>
        <v>5523436.7999999998</v>
      </c>
      <c r="BI89" s="135">
        <f>+BH89</f>
        <v>5523436.7999999998</v>
      </c>
      <c r="BJ89" s="135">
        <f t="shared" si="10"/>
        <v>5523436.7999999998</v>
      </c>
      <c r="BK89" s="135">
        <f t="shared" si="10"/>
        <v>5523436.7999999998</v>
      </c>
      <c r="BL89" s="111">
        <f t="shared" si="10"/>
        <v>5523436.7999999998</v>
      </c>
      <c r="BM89" s="135">
        <f t="shared" si="10"/>
        <v>5523436.7999999998</v>
      </c>
      <c r="BN89" s="135">
        <f t="shared" si="10"/>
        <v>5523436.7999999998</v>
      </c>
      <c r="BO89" s="126">
        <f t="shared" si="10"/>
        <v>5523436.7999999998</v>
      </c>
      <c r="BP89" s="135">
        <f t="shared" si="10"/>
        <v>5523436.7999999998</v>
      </c>
      <c r="BQ89" s="135">
        <f t="shared" si="10"/>
        <v>5523436.7999999998</v>
      </c>
      <c r="BR89" s="135"/>
      <c r="BS89" s="135"/>
      <c r="BT89" s="135"/>
      <c r="BU89" s="140"/>
      <c r="BV89" s="141"/>
      <c r="BW89" s="7">
        <f>SUM(C89:BV89)</f>
        <v>55234367.999999993</v>
      </c>
      <c r="BX89" s="7">
        <f>+'[1]PRESUP. URB. GYP 99 SAS ZOMAC'!F53</f>
        <v>55234368</v>
      </c>
      <c r="BY89" s="7">
        <f>+BX89-BW89</f>
        <v>0</v>
      </c>
    </row>
    <row r="90" spans="1:77" s="7" customFormat="1" ht="20.100000000000001" customHeight="1" x14ac:dyDescent="0.25">
      <c r="A90" s="555" t="str">
        <f>+'[1]PRESUP. URB. GYP 99 SAS ZOMAC'!A54</f>
        <v>2.1.5.5</v>
      </c>
      <c r="B90" s="556" t="str">
        <f>+'[1]PRESUP. URB. GYP 99 SAS ZOMAC'!B54</f>
        <v>S.T.I. de SEMICODO PVC‐S de Ø4"X45</v>
      </c>
      <c r="C90" s="111"/>
      <c r="D90" s="112"/>
      <c r="E90" s="126"/>
      <c r="F90" s="127"/>
      <c r="G90" s="128"/>
      <c r="H90" s="128"/>
      <c r="I90" s="128"/>
      <c r="J90" s="128"/>
      <c r="K90" s="129"/>
      <c r="L90" s="130"/>
      <c r="M90" s="131"/>
      <c r="N90" s="130"/>
      <c r="O90" s="135"/>
      <c r="P90" s="135"/>
      <c r="Q90" s="131"/>
      <c r="R90" s="130"/>
      <c r="S90" s="135"/>
      <c r="T90" s="135"/>
      <c r="U90" s="131"/>
      <c r="V90" s="130"/>
      <c r="W90" s="135"/>
      <c r="X90" s="135"/>
      <c r="Y90" s="135"/>
      <c r="Z90" s="131"/>
      <c r="AA90" s="111"/>
      <c r="AB90" s="111"/>
      <c r="AC90" s="135"/>
      <c r="AD90" s="126"/>
      <c r="AE90" s="136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8"/>
      <c r="BC90" s="139"/>
      <c r="BD90" s="135"/>
      <c r="BE90" s="135"/>
      <c r="BF90" s="135"/>
      <c r="BG90" s="135"/>
      <c r="BH90" s="111"/>
      <c r="BI90" s="135"/>
      <c r="BJ90" s="135"/>
      <c r="BK90" s="135"/>
      <c r="BL90" s="111"/>
      <c r="BM90" s="135"/>
      <c r="BN90" s="135"/>
      <c r="BO90" s="126"/>
      <c r="BP90" s="135"/>
      <c r="BQ90" s="135"/>
      <c r="BR90" s="135"/>
      <c r="BS90" s="135"/>
      <c r="BT90" s="135"/>
      <c r="BU90" s="140"/>
      <c r="BV90" s="141"/>
    </row>
    <row r="91" spans="1:77" s="7" customFormat="1" ht="20.100000000000001" customHeight="1" x14ac:dyDescent="0.25">
      <c r="A91" s="555"/>
      <c r="B91" s="556"/>
      <c r="C91" s="111"/>
      <c r="D91" s="112"/>
      <c r="E91" s="126"/>
      <c r="F91" s="127"/>
      <c r="G91" s="128"/>
      <c r="H91" s="128"/>
      <c r="I91" s="128"/>
      <c r="J91" s="128"/>
      <c r="K91" s="129"/>
      <c r="L91" s="130"/>
      <c r="M91" s="131"/>
      <c r="N91" s="130"/>
      <c r="O91" s="135"/>
      <c r="P91" s="135"/>
      <c r="Q91" s="131"/>
      <c r="R91" s="130"/>
      <c r="S91" s="135"/>
      <c r="T91" s="135"/>
      <c r="U91" s="131"/>
      <c r="V91" s="130"/>
      <c r="W91" s="135"/>
      <c r="X91" s="135"/>
      <c r="Y91" s="135"/>
      <c r="Z91" s="131"/>
      <c r="AA91" s="111"/>
      <c r="AB91" s="111"/>
      <c r="AC91" s="135"/>
      <c r="AD91" s="126"/>
      <c r="AE91" s="136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8"/>
      <c r="BC91" s="139"/>
      <c r="BD91" s="135"/>
      <c r="BE91" s="135"/>
      <c r="BF91" s="135"/>
      <c r="BG91" s="135"/>
      <c r="BH91" s="111"/>
      <c r="BI91" s="135"/>
      <c r="BJ91" s="135"/>
      <c r="BK91" s="135"/>
      <c r="BL91" s="111"/>
      <c r="BM91" s="135"/>
      <c r="BN91" s="135"/>
      <c r="BO91" s="126"/>
      <c r="BP91" s="135"/>
      <c r="BQ91" s="135"/>
      <c r="BR91" s="135"/>
      <c r="BS91" s="135"/>
      <c r="BT91" s="135"/>
      <c r="BU91" s="140"/>
      <c r="BV91" s="141"/>
      <c r="BW91" s="7">
        <f>SUM(C91:BV91)</f>
        <v>0</v>
      </c>
      <c r="BX91" s="7">
        <f>+'[1]PRESUP. URB. GYP 99 SAS ZOMAC'!F54</f>
        <v>0</v>
      </c>
      <c r="BY91" s="7">
        <f>+BX91-BW91</f>
        <v>0</v>
      </c>
    </row>
    <row r="92" spans="1:77" s="7" customFormat="1" ht="20.100000000000001" customHeight="1" x14ac:dyDescent="0.25">
      <c r="A92" s="555" t="str">
        <f>+'[1]PRESUP. URB. GYP 99 SAS ZOMAC'!A55</f>
        <v>2.1.5.6</v>
      </c>
      <c r="B92" s="556" t="str">
        <f>+'[1]PRESUP. URB. GYP 99 SAS ZOMAC'!B55</f>
        <v>S.T.I. de CODO PVC‐S de Ø4"X90</v>
      </c>
      <c r="C92" s="111"/>
      <c r="D92" s="112"/>
      <c r="E92" s="126"/>
      <c r="F92" s="127"/>
      <c r="G92" s="128"/>
      <c r="H92" s="128"/>
      <c r="I92" s="128"/>
      <c r="J92" s="128"/>
      <c r="K92" s="129"/>
      <c r="L92" s="130"/>
      <c r="M92" s="131"/>
      <c r="N92" s="130"/>
      <c r="O92" s="135"/>
      <c r="P92" s="135"/>
      <c r="Q92" s="131"/>
      <c r="R92" s="130"/>
      <c r="S92" s="135"/>
      <c r="T92" s="135"/>
      <c r="U92" s="131"/>
      <c r="V92" s="130"/>
      <c r="W92" s="135"/>
      <c r="X92" s="135"/>
      <c r="Y92" s="135"/>
      <c r="Z92" s="131"/>
      <c r="AA92" s="111"/>
      <c r="AB92" s="111"/>
      <c r="AC92" s="135"/>
      <c r="AD92" s="126"/>
      <c r="AE92" s="136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8"/>
      <c r="BC92" s="139"/>
      <c r="BD92" s="135"/>
      <c r="BE92" s="135"/>
      <c r="BF92" s="135"/>
      <c r="BG92" s="135"/>
      <c r="BH92" s="111"/>
      <c r="BI92" s="135"/>
      <c r="BJ92" s="135"/>
      <c r="BK92" s="135"/>
      <c r="BL92" s="111"/>
      <c r="BM92" s="135"/>
      <c r="BN92" s="135"/>
      <c r="BO92" s="126"/>
      <c r="BP92" s="135"/>
      <c r="BQ92" s="135"/>
      <c r="BR92" s="135"/>
      <c r="BS92" s="135"/>
      <c r="BT92" s="135"/>
      <c r="BU92" s="140"/>
      <c r="BV92" s="141"/>
    </row>
    <row r="93" spans="1:77" s="7" customFormat="1" ht="20.100000000000001" customHeight="1" x14ac:dyDescent="0.25">
      <c r="A93" s="555"/>
      <c r="B93" s="556"/>
      <c r="C93" s="111"/>
      <c r="D93" s="112"/>
      <c r="E93" s="126"/>
      <c r="F93" s="127"/>
      <c r="G93" s="128"/>
      <c r="H93" s="128"/>
      <c r="I93" s="128"/>
      <c r="J93" s="128"/>
      <c r="K93" s="116"/>
      <c r="L93" s="130"/>
      <c r="M93" s="131"/>
      <c r="N93" s="130"/>
      <c r="O93" s="135"/>
      <c r="P93" s="135"/>
      <c r="Q93" s="131"/>
      <c r="R93" s="130"/>
      <c r="S93" s="135"/>
      <c r="T93" s="135"/>
      <c r="U93" s="131"/>
      <c r="V93" s="130"/>
      <c r="W93" s="135"/>
      <c r="X93" s="112"/>
      <c r="Y93" s="112"/>
      <c r="Z93" s="118"/>
      <c r="AA93" s="119"/>
      <c r="AB93" s="119"/>
      <c r="AC93" s="112"/>
      <c r="AD93" s="113"/>
      <c r="AE93" s="120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2"/>
      <c r="BC93" s="123"/>
      <c r="BD93" s="135"/>
      <c r="BE93" s="135"/>
      <c r="BF93" s="135"/>
      <c r="BG93" s="135"/>
      <c r="BH93" s="111"/>
      <c r="BI93" s="135"/>
      <c r="BJ93" s="135"/>
      <c r="BK93" s="135"/>
      <c r="BL93" s="111"/>
      <c r="BM93" s="135"/>
      <c r="BN93" s="135"/>
      <c r="BO93" s="126"/>
      <c r="BP93" s="135"/>
      <c r="BQ93" s="135"/>
      <c r="BR93" s="135"/>
      <c r="BS93" s="135"/>
      <c r="BT93" s="135"/>
      <c r="BU93" s="124"/>
      <c r="BV93" s="125"/>
      <c r="BW93" s="7">
        <f>SUM(C93:BV93)</f>
        <v>0</v>
      </c>
      <c r="BX93" s="7">
        <f>+'[1]PRESUP. URB. GYP 99 SAS ZOMAC'!F55</f>
        <v>0</v>
      </c>
      <c r="BY93" s="7">
        <f>+BX93-BW93</f>
        <v>0</v>
      </c>
    </row>
    <row r="94" spans="1:77" s="7" customFormat="1" ht="84.95" customHeight="1" x14ac:dyDescent="0.25">
      <c r="A94" s="555" t="str">
        <f>+'[1]PRESUP. URB. GYP 99 SAS ZOMAC'!A58</f>
        <v>2.1.6.1</v>
      </c>
      <c r="B94" s="556" t="str">
        <f>+'[1]PRESUP. URB. GYP 99 SAS ZOMAC'!B58</f>
        <v>SUMINISTRO E INSTALACION DE BOMBA GRUNDFOS Características: Diámetro Recorte del impulsor 50""/ Diámetro de conexiones succión 3"" 125lb ANSI y Descarga 3" 250lb ANSI / Rotación CW. Materiales: Cuerpo hidráulico en Hierro Fundido / Impulsor en Silicon Bronce / Sello Mecánico 21 caras en carbón vs. Cerámica - elastómeros en Buna. Ensamble: Bomba y motor ensamblados mediante acople flexible, guarda acople y base común en hierro. Datos eléctricos: Acoplada a motor de 3600 RPM / 2.0 HP / 3 x 220 V ‐ 60Hz / TEFC (IP55) / Eficiencia Premium IE3</v>
      </c>
      <c r="C94" s="111"/>
      <c r="D94" s="112"/>
      <c r="E94" s="126"/>
      <c r="F94" s="127"/>
      <c r="G94" s="128"/>
      <c r="H94" s="128"/>
      <c r="I94" s="128"/>
      <c r="J94" s="128"/>
      <c r="K94" s="129"/>
      <c r="L94" s="130"/>
      <c r="M94" s="131"/>
      <c r="N94" s="130"/>
      <c r="O94" s="135"/>
      <c r="P94" s="135"/>
      <c r="Q94" s="131"/>
      <c r="R94" s="130"/>
      <c r="S94" s="135"/>
      <c r="T94" s="135"/>
      <c r="U94" s="131"/>
      <c r="V94" s="130"/>
      <c r="W94" s="135"/>
      <c r="X94" s="135"/>
      <c r="Y94" s="135"/>
      <c r="Z94" s="131"/>
      <c r="AA94" s="111"/>
      <c r="AB94" s="111"/>
      <c r="AC94" s="135"/>
      <c r="AD94" s="126"/>
      <c r="AE94" s="136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8"/>
      <c r="BC94" s="139"/>
      <c r="BD94" s="135"/>
      <c r="BE94" s="135"/>
      <c r="BF94" s="197"/>
      <c r="BG94" s="197"/>
      <c r="BH94" s="199"/>
      <c r="BI94" s="197"/>
      <c r="BJ94" s="197"/>
      <c r="BK94" s="197"/>
      <c r="BL94" s="199"/>
      <c r="BM94" s="197"/>
      <c r="BN94" s="197"/>
      <c r="BO94" s="200"/>
      <c r="BP94" s="197"/>
      <c r="BQ94" s="197"/>
      <c r="BR94" s="197"/>
      <c r="BS94" s="135"/>
      <c r="BT94" s="135"/>
      <c r="BU94" s="140"/>
      <c r="BV94" s="141"/>
    </row>
    <row r="95" spans="1:77" s="7" customFormat="1" ht="84.95" customHeight="1" x14ac:dyDescent="0.25">
      <c r="A95" s="555"/>
      <c r="B95" s="556"/>
      <c r="C95" s="111"/>
      <c r="D95" s="112"/>
      <c r="E95" s="126"/>
      <c r="F95" s="127"/>
      <c r="G95" s="128"/>
      <c r="H95" s="128"/>
      <c r="I95" s="128"/>
      <c r="J95" s="128"/>
      <c r="K95" s="116"/>
      <c r="L95" s="130"/>
      <c r="M95" s="118"/>
      <c r="N95" s="130"/>
      <c r="O95" s="112"/>
      <c r="P95" s="112"/>
      <c r="Q95" s="118"/>
      <c r="R95" s="117"/>
      <c r="S95" s="112"/>
      <c r="T95" s="135"/>
      <c r="U95" s="118"/>
      <c r="V95" s="130"/>
      <c r="W95" s="112"/>
      <c r="X95" s="112"/>
      <c r="Y95" s="112"/>
      <c r="Z95" s="118"/>
      <c r="AA95" s="119"/>
      <c r="AB95" s="119"/>
      <c r="AC95" s="112"/>
      <c r="AD95" s="113"/>
      <c r="AE95" s="120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2"/>
      <c r="BC95" s="123"/>
      <c r="BD95" s="135"/>
      <c r="BE95" s="112"/>
      <c r="BF95" s="135">
        <f>+'[1]PRESUP. URB. GYP 99 SAS ZOMAC'!F58/13</f>
        <v>1465476.923076923</v>
      </c>
      <c r="BG95" s="112">
        <f t="shared" ref="BG95:BR99" si="11">+BF95</f>
        <v>1465476.923076923</v>
      </c>
      <c r="BH95" s="111">
        <f t="shared" si="11"/>
        <v>1465476.923076923</v>
      </c>
      <c r="BI95" s="112">
        <f t="shared" si="11"/>
        <v>1465476.923076923</v>
      </c>
      <c r="BJ95" s="135">
        <f t="shared" si="11"/>
        <v>1465476.923076923</v>
      </c>
      <c r="BK95" s="112">
        <f t="shared" si="11"/>
        <v>1465476.923076923</v>
      </c>
      <c r="BL95" s="111">
        <f t="shared" si="11"/>
        <v>1465476.923076923</v>
      </c>
      <c r="BM95" s="112">
        <f t="shared" si="11"/>
        <v>1465476.923076923</v>
      </c>
      <c r="BN95" s="135">
        <f t="shared" si="11"/>
        <v>1465476.923076923</v>
      </c>
      <c r="BO95" s="113">
        <f t="shared" si="11"/>
        <v>1465476.923076923</v>
      </c>
      <c r="BP95" s="135">
        <f t="shared" si="11"/>
        <v>1465476.923076923</v>
      </c>
      <c r="BQ95" s="112">
        <f t="shared" si="11"/>
        <v>1465476.923076923</v>
      </c>
      <c r="BR95" s="112">
        <f t="shared" si="11"/>
        <v>1465476.923076923</v>
      </c>
      <c r="BS95" s="112"/>
      <c r="BT95" s="135"/>
      <c r="BU95" s="124"/>
      <c r="BV95" s="125"/>
      <c r="BW95" s="7">
        <f>SUM(C95:BV95)</f>
        <v>19051200.000000004</v>
      </c>
      <c r="BX95" s="7">
        <f>+'[1]PRESUP. URB. GYP 99 SAS ZOMAC'!F58</f>
        <v>19051200</v>
      </c>
      <c r="BY95" s="7">
        <f>+BX95-BW95</f>
        <v>0</v>
      </c>
    </row>
    <row r="96" spans="1:77" s="7" customFormat="1" ht="20.100000000000001" customHeight="1" x14ac:dyDescent="0.25">
      <c r="A96" s="555" t="str">
        <f>+'[1]PRESUP. URB. GYP 99 SAS ZOMAC'!A59</f>
        <v>2.1.6.2</v>
      </c>
      <c r="B96" s="556" t="str">
        <f>+'[1]PRESUP. URB. GYP 99 SAS ZOMAC'!B59</f>
        <v>SUMINISTRO E INSTALACION DE TABLEROS DE CONTROL DE BOMBAS</v>
      </c>
      <c r="C96" s="111"/>
      <c r="D96" s="112"/>
      <c r="E96" s="126"/>
      <c r="F96" s="127"/>
      <c r="G96" s="128"/>
      <c r="H96" s="128"/>
      <c r="I96" s="128"/>
      <c r="J96" s="128"/>
      <c r="K96" s="129"/>
      <c r="L96" s="130"/>
      <c r="M96" s="131"/>
      <c r="N96" s="130"/>
      <c r="O96" s="135"/>
      <c r="P96" s="135"/>
      <c r="Q96" s="131"/>
      <c r="R96" s="130"/>
      <c r="S96" s="135"/>
      <c r="T96" s="135"/>
      <c r="U96" s="131"/>
      <c r="V96" s="130"/>
      <c r="W96" s="135"/>
      <c r="X96" s="135"/>
      <c r="Y96" s="135"/>
      <c r="Z96" s="131"/>
      <c r="AA96" s="111"/>
      <c r="AB96" s="111"/>
      <c r="AC96" s="135"/>
      <c r="AD96" s="126"/>
      <c r="AE96" s="136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8"/>
      <c r="BC96" s="139"/>
      <c r="BD96" s="135"/>
      <c r="BE96" s="135"/>
      <c r="BF96" s="225"/>
      <c r="BG96" s="225"/>
      <c r="BH96" s="224"/>
      <c r="BI96" s="225"/>
      <c r="BJ96" s="225"/>
      <c r="BK96" s="225"/>
      <c r="BL96" s="224"/>
      <c r="BM96" s="225"/>
      <c r="BN96" s="225"/>
      <c r="BO96" s="226"/>
      <c r="BP96" s="225"/>
      <c r="BQ96" s="225"/>
      <c r="BR96" s="225"/>
      <c r="BS96" s="135"/>
      <c r="BT96" s="135"/>
      <c r="BU96" s="140"/>
      <c r="BV96" s="141"/>
    </row>
    <row r="97" spans="1:77" s="7" customFormat="1" ht="20.100000000000001" customHeight="1" x14ac:dyDescent="0.25">
      <c r="A97" s="555"/>
      <c r="B97" s="556"/>
      <c r="C97" s="111"/>
      <c r="D97" s="112"/>
      <c r="E97" s="126"/>
      <c r="F97" s="127"/>
      <c r="G97" s="128"/>
      <c r="H97" s="128"/>
      <c r="I97" s="128"/>
      <c r="J97" s="128"/>
      <c r="K97" s="129"/>
      <c r="L97" s="130"/>
      <c r="M97" s="131"/>
      <c r="N97" s="130"/>
      <c r="O97" s="135"/>
      <c r="P97" s="135"/>
      <c r="Q97" s="131"/>
      <c r="R97" s="130"/>
      <c r="S97" s="135"/>
      <c r="T97" s="135"/>
      <c r="U97" s="131"/>
      <c r="V97" s="130"/>
      <c r="W97" s="135"/>
      <c r="X97" s="135"/>
      <c r="Y97" s="135"/>
      <c r="Z97" s="131"/>
      <c r="AA97" s="111"/>
      <c r="AB97" s="111"/>
      <c r="AC97" s="135"/>
      <c r="AD97" s="126"/>
      <c r="AE97" s="136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8"/>
      <c r="BC97" s="139"/>
      <c r="BD97" s="135"/>
      <c r="BE97" s="135"/>
      <c r="BF97" s="135">
        <f>+'[1]PRESUP. URB. GYP 99 SAS ZOMAC'!F59/13</f>
        <v>346153.84615384613</v>
      </c>
      <c r="BG97" s="135">
        <f t="shared" si="11"/>
        <v>346153.84615384613</v>
      </c>
      <c r="BH97" s="111">
        <f t="shared" si="11"/>
        <v>346153.84615384613</v>
      </c>
      <c r="BI97" s="135">
        <f t="shared" si="11"/>
        <v>346153.84615384613</v>
      </c>
      <c r="BJ97" s="135">
        <f t="shared" si="11"/>
        <v>346153.84615384613</v>
      </c>
      <c r="BK97" s="135">
        <f t="shared" si="11"/>
        <v>346153.84615384613</v>
      </c>
      <c r="BL97" s="111">
        <f t="shared" si="11"/>
        <v>346153.84615384613</v>
      </c>
      <c r="BM97" s="135">
        <f t="shared" si="11"/>
        <v>346153.84615384613</v>
      </c>
      <c r="BN97" s="135">
        <f t="shared" si="11"/>
        <v>346153.84615384613</v>
      </c>
      <c r="BO97" s="126">
        <f t="shared" si="11"/>
        <v>346153.84615384613</v>
      </c>
      <c r="BP97" s="135">
        <f t="shared" si="11"/>
        <v>346153.84615384613</v>
      </c>
      <c r="BQ97" s="135">
        <f t="shared" si="11"/>
        <v>346153.84615384613</v>
      </c>
      <c r="BR97" s="135">
        <f t="shared" si="11"/>
        <v>346153.84615384613</v>
      </c>
      <c r="BS97" s="135"/>
      <c r="BT97" s="135"/>
      <c r="BU97" s="140"/>
      <c r="BV97" s="141"/>
      <c r="BW97" s="7">
        <f>SUM(C97:BV97)</f>
        <v>4499999.9999999991</v>
      </c>
      <c r="BX97" s="7">
        <f>+'[1]PRESUP. URB. GYP 99 SAS ZOMAC'!F59</f>
        <v>4500000</v>
      </c>
      <c r="BY97" s="7">
        <f>+BX97-BW97</f>
        <v>0</v>
      </c>
    </row>
    <row r="98" spans="1:77" s="7" customFormat="1" ht="20.100000000000001" customHeight="1" x14ac:dyDescent="0.25">
      <c r="A98" s="555" t="str">
        <f>+'[1]PRESUP. URB. GYP 99 SAS ZOMAC'!A60</f>
        <v>2.1.6.3</v>
      </c>
      <c r="B98" s="556" t="str">
        <f>+'[1]PRESUP. URB. GYP 99 SAS ZOMAC'!B60</f>
        <v>S.T.C en concreto SOLADO de f`c = 140 kg/cm2 para apoyo, e = 5 cm</v>
      </c>
      <c r="C98" s="111"/>
      <c r="D98" s="112"/>
      <c r="E98" s="126"/>
      <c r="F98" s="127"/>
      <c r="G98" s="128"/>
      <c r="H98" s="128"/>
      <c r="I98" s="128"/>
      <c r="J98" s="128"/>
      <c r="K98" s="129"/>
      <c r="L98" s="130"/>
      <c r="M98" s="131"/>
      <c r="N98" s="130"/>
      <c r="O98" s="135"/>
      <c r="P98" s="135"/>
      <c r="Q98" s="131"/>
      <c r="R98" s="130"/>
      <c r="S98" s="135"/>
      <c r="T98" s="135"/>
      <c r="U98" s="131"/>
      <c r="V98" s="130"/>
      <c r="W98" s="135"/>
      <c r="X98" s="135"/>
      <c r="Y98" s="135"/>
      <c r="Z98" s="131"/>
      <c r="AA98" s="111"/>
      <c r="AB98" s="111"/>
      <c r="AC98" s="135"/>
      <c r="AD98" s="126"/>
      <c r="AE98" s="136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8"/>
      <c r="BC98" s="139"/>
      <c r="BD98" s="135"/>
      <c r="BE98" s="135"/>
      <c r="BF98" s="135"/>
      <c r="BG98" s="135"/>
      <c r="BH98" s="111"/>
      <c r="BI98" s="135"/>
      <c r="BJ98" s="197"/>
      <c r="BK98" s="197"/>
      <c r="BL98" s="199"/>
      <c r="BM98" s="197"/>
      <c r="BN98" s="197"/>
      <c r="BO98" s="126"/>
      <c r="BP98" s="135"/>
      <c r="BQ98" s="135"/>
      <c r="BR98" s="135"/>
      <c r="BS98" s="135"/>
      <c r="BT98" s="135"/>
      <c r="BU98" s="140"/>
      <c r="BV98" s="141"/>
    </row>
    <row r="99" spans="1:77" s="7" customFormat="1" ht="20.100000000000001" customHeight="1" x14ac:dyDescent="0.25">
      <c r="A99" s="555"/>
      <c r="B99" s="556"/>
      <c r="C99" s="111"/>
      <c r="D99" s="112"/>
      <c r="E99" s="126"/>
      <c r="F99" s="127"/>
      <c r="G99" s="128"/>
      <c r="H99" s="128"/>
      <c r="I99" s="128"/>
      <c r="J99" s="128"/>
      <c r="K99" s="129"/>
      <c r="L99" s="130"/>
      <c r="M99" s="131"/>
      <c r="N99" s="130"/>
      <c r="O99" s="135"/>
      <c r="P99" s="135"/>
      <c r="Q99" s="131"/>
      <c r="R99" s="130"/>
      <c r="S99" s="135"/>
      <c r="T99" s="135"/>
      <c r="U99" s="131"/>
      <c r="V99" s="130"/>
      <c r="W99" s="135"/>
      <c r="X99" s="135"/>
      <c r="Y99" s="135"/>
      <c r="Z99" s="131"/>
      <c r="AA99" s="111"/>
      <c r="AB99" s="111"/>
      <c r="AC99" s="135"/>
      <c r="AD99" s="126"/>
      <c r="AE99" s="136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8"/>
      <c r="BC99" s="139"/>
      <c r="BD99" s="135"/>
      <c r="BE99" s="135"/>
      <c r="BF99" s="135"/>
      <c r="BG99" s="135"/>
      <c r="BH99" s="111"/>
      <c r="BI99" s="135"/>
      <c r="BJ99" s="135">
        <f>+'[1]PRESUP. URB. GYP 99 SAS ZOMAC'!F60/5</f>
        <v>81892</v>
      </c>
      <c r="BK99" s="135">
        <f t="shared" si="11"/>
        <v>81892</v>
      </c>
      <c r="BL99" s="111">
        <f t="shared" si="11"/>
        <v>81892</v>
      </c>
      <c r="BM99" s="135">
        <f t="shared" si="11"/>
        <v>81892</v>
      </c>
      <c r="BN99" s="135">
        <f t="shared" si="11"/>
        <v>81892</v>
      </c>
      <c r="BO99" s="126"/>
      <c r="BP99" s="135"/>
      <c r="BQ99" s="135"/>
      <c r="BR99" s="135"/>
      <c r="BS99" s="135"/>
      <c r="BT99" s="135"/>
      <c r="BU99" s="140"/>
      <c r="BV99" s="141"/>
      <c r="BW99" s="7">
        <f>SUM(C99:BV99)</f>
        <v>409460</v>
      </c>
      <c r="BX99" s="7">
        <f>+'[1]PRESUP. URB. GYP 99 SAS ZOMAC'!F60</f>
        <v>409460</v>
      </c>
      <c r="BY99" s="7">
        <f>+BX99-BW99</f>
        <v>0</v>
      </c>
    </row>
    <row r="100" spans="1:77" s="7" customFormat="1" ht="20.100000000000001" customHeight="1" x14ac:dyDescent="0.25">
      <c r="A100" s="555" t="str">
        <f>+'[1]PRESUP. URB. GYP 99 SAS ZOMAC'!A61</f>
        <v>2.1.6.4</v>
      </c>
      <c r="B100" s="556" t="str">
        <f>+'[1]PRESUP. URB. GYP 99 SAS ZOMAC'!B61</f>
        <v>S.T.C. de Concreto PILOTES DE APOYO f'c=28 Mpa Ø25mm, hasta 5 m de profundidad</v>
      </c>
      <c r="C100" s="111"/>
      <c r="D100" s="112"/>
      <c r="E100" s="126"/>
      <c r="F100" s="127"/>
      <c r="G100" s="128"/>
      <c r="H100" s="128"/>
      <c r="I100" s="128"/>
      <c r="J100" s="128"/>
      <c r="K100" s="129"/>
      <c r="L100" s="130"/>
      <c r="M100" s="131"/>
      <c r="N100" s="130"/>
      <c r="O100" s="135"/>
      <c r="P100" s="135"/>
      <c r="Q100" s="131"/>
      <c r="R100" s="130"/>
      <c r="S100" s="135"/>
      <c r="T100" s="135"/>
      <c r="U100" s="131"/>
      <c r="V100" s="130"/>
      <c r="W100" s="135"/>
      <c r="X100" s="135"/>
      <c r="Y100" s="135"/>
      <c r="Z100" s="131"/>
      <c r="AA100" s="111"/>
      <c r="AB100" s="111"/>
      <c r="AC100" s="135"/>
      <c r="AD100" s="126"/>
      <c r="AE100" s="136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8"/>
      <c r="BC100" s="139"/>
      <c r="BD100" s="135"/>
      <c r="BE100" s="135"/>
      <c r="BF100" s="135"/>
      <c r="BG100" s="135"/>
      <c r="BH100" s="111"/>
      <c r="BI100" s="135"/>
      <c r="BJ100" s="135"/>
      <c r="BK100" s="135"/>
      <c r="BL100" s="111"/>
      <c r="BM100" s="135"/>
      <c r="BN100" s="135"/>
      <c r="BO100" s="126"/>
      <c r="BP100" s="135"/>
      <c r="BQ100" s="135"/>
      <c r="BR100" s="135"/>
      <c r="BS100" s="135"/>
      <c r="BT100" s="135"/>
      <c r="BU100" s="140"/>
      <c r="BV100" s="141"/>
    </row>
    <row r="101" spans="1:77" s="7" customFormat="1" ht="20.100000000000001" customHeight="1" x14ac:dyDescent="0.25">
      <c r="A101" s="555"/>
      <c r="B101" s="556"/>
      <c r="C101" s="111"/>
      <c r="D101" s="112"/>
      <c r="E101" s="126"/>
      <c r="F101" s="127"/>
      <c r="G101" s="128"/>
      <c r="H101" s="128"/>
      <c r="I101" s="128"/>
      <c r="J101" s="128"/>
      <c r="K101" s="129"/>
      <c r="L101" s="130"/>
      <c r="M101" s="131"/>
      <c r="N101" s="130"/>
      <c r="O101" s="135"/>
      <c r="P101" s="135"/>
      <c r="Q101" s="131"/>
      <c r="R101" s="130"/>
      <c r="S101" s="135"/>
      <c r="T101" s="135"/>
      <c r="U101" s="131"/>
      <c r="V101" s="130"/>
      <c r="W101" s="135"/>
      <c r="X101" s="135"/>
      <c r="Y101" s="135"/>
      <c r="Z101" s="131"/>
      <c r="AA101" s="111"/>
      <c r="AB101" s="111"/>
      <c r="AC101" s="135"/>
      <c r="AD101" s="126"/>
      <c r="AE101" s="136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8"/>
      <c r="BC101" s="139"/>
      <c r="BD101" s="135"/>
      <c r="BE101" s="135"/>
      <c r="BF101" s="135"/>
      <c r="BG101" s="135"/>
      <c r="BH101" s="111"/>
      <c r="BI101" s="135"/>
      <c r="BJ101" s="135"/>
      <c r="BK101" s="135"/>
      <c r="BL101" s="111"/>
      <c r="BM101" s="135"/>
      <c r="BN101" s="135"/>
      <c r="BO101" s="126"/>
      <c r="BP101" s="135"/>
      <c r="BQ101" s="135"/>
      <c r="BR101" s="135"/>
      <c r="BS101" s="135"/>
      <c r="BT101" s="135"/>
      <c r="BU101" s="140"/>
      <c r="BV101" s="141"/>
      <c r="BW101" s="7">
        <f>SUM(C101:BV101)</f>
        <v>0</v>
      </c>
      <c r="BX101" s="7">
        <f>+'[1]PRESUP. URB. GYP 99 SAS ZOMAC'!F61</f>
        <v>0</v>
      </c>
      <c r="BY101" s="7">
        <f>+BX101-BW101</f>
        <v>0</v>
      </c>
    </row>
    <row r="102" spans="1:77" s="7" customFormat="1" ht="30" customHeight="1" x14ac:dyDescent="0.25">
      <c r="A102" s="555" t="str">
        <f>+'[1]PRESUP. URB. GYP 99 SAS ZOMAC'!A62</f>
        <v>2.1.6.5</v>
      </c>
      <c r="B102" s="556" t="str">
        <f>+'[1]PRESUP. URB. GYP 99 SAS ZOMAC'!B62</f>
        <v>Suministro, transporte, armado y vaciado de LOSA DE PISO en concreto reforzado PARA POZO ESTACION DE BOMBEO</v>
      </c>
      <c r="C102" s="111"/>
      <c r="D102" s="112"/>
      <c r="E102" s="126"/>
      <c r="F102" s="127"/>
      <c r="G102" s="128"/>
      <c r="H102" s="128"/>
      <c r="I102" s="128"/>
      <c r="J102" s="128"/>
      <c r="K102" s="129"/>
      <c r="L102" s="130"/>
      <c r="M102" s="131"/>
      <c r="N102" s="130"/>
      <c r="O102" s="135"/>
      <c r="P102" s="135"/>
      <c r="Q102" s="131"/>
      <c r="R102" s="130"/>
      <c r="S102" s="135"/>
      <c r="T102" s="135"/>
      <c r="U102" s="131"/>
      <c r="V102" s="130"/>
      <c r="W102" s="135"/>
      <c r="X102" s="135"/>
      <c r="Y102" s="135"/>
      <c r="Z102" s="131"/>
      <c r="AA102" s="111"/>
      <c r="AB102" s="111"/>
      <c r="AC102" s="135"/>
      <c r="AD102" s="126"/>
      <c r="AE102" s="136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8"/>
      <c r="BC102" s="139"/>
      <c r="BD102" s="135"/>
      <c r="BE102" s="135"/>
      <c r="BF102" s="135"/>
      <c r="BG102" s="135"/>
      <c r="BH102" s="111"/>
      <c r="BI102" s="135"/>
      <c r="BJ102" s="197"/>
      <c r="BK102" s="197"/>
      <c r="BL102" s="199"/>
      <c r="BM102" s="197"/>
      <c r="BN102" s="197"/>
      <c r="BO102" s="126"/>
      <c r="BP102" s="135"/>
      <c r="BQ102" s="135"/>
      <c r="BR102" s="135"/>
      <c r="BS102" s="135"/>
      <c r="BT102" s="135"/>
      <c r="BU102" s="140"/>
      <c r="BV102" s="141"/>
    </row>
    <row r="103" spans="1:77" s="7" customFormat="1" ht="30" customHeight="1" x14ac:dyDescent="0.25">
      <c r="A103" s="555"/>
      <c r="B103" s="556"/>
      <c r="C103" s="111"/>
      <c r="D103" s="112"/>
      <c r="E103" s="126"/>
      <c r="F103" s="127"/>
      <c r="G103" s="128"/>
      <c r="H103" s="128"/>
      <c r="I103" s="128"/>
      <c r="J103" s="128"/>
      <c r="K103" s="129"/>
      <c r="L103" s="130"/>
      <c r="M103" s="131"/>
      <c r="N103" s="130"/>
      <c r="O103" s="135"/>
      <c r="P103" s="135"/>
      <c r="Q103" s="131"/>
      <c r="R103" s="130"/>
      <c r="S103" s="135"/>
      <c r="T103" s="135"/>
      <c r="U103" s="131"/>
      <c r="V103" s="130"/>
      <c r="W103" s="135"/>
      <c r="X103" s="135"/>
      <c r="Y103" s="135"/>
      <c r="Z103" s="131"/>
      <c r="AA103" s="111"/>
      <c r="AB103" s="111"/>
      <c r="AC103" s="135"/>
      <c r="AD103" s="126"/>
      <c r="AE103" s="136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8"/>
      <c r="BC103" s="139"/>
      <c r="BD103" s="135"/>
      <c r="BE103" s="135"/>
      <c r="BF103" s="135"/>
      <c r="BG103" s="135"/>
      <c r="BH103" s="111"/>
      <c r="BI103" s="135"/>
      <c r="BJ103" s="135">
        <f>+'[1]PRESUP. URB. GYP 99 SAS ZOMAC'!F62/5</f>
        <v>919806</v>
      </c>
      <c r="BK103" s="135">
        <f t="shared" ref="BK103:BN107" si="12">+BJ103</f>
        <v>919806</v>
      </c>
      <c r="BL103" s="111">
        <f t="shared" si="12"/>
        <v>919806</v>
      </c>
      <c r="BM103" s="135">
        <f t="shared" si="12"/>
        <v>919806</v>
      </c>
      <c r="BN103" s="135">
        <f t="shared" si="12"/>
        <v>919806</v>
      </c>
      <c r="BO103" s="126"/>
      <c r="BP103" s="135"/>
      <c r="BQ103" s="135"/>
      <c r="BR103" s="135"/>
      <c r="BS103" s="135"/>
      <c r="BT103" s="135"/>
      <c r="BU103" s="140"/>
      <c r="BV103" s="141"/>
      <c r="BW103" s="7">
        <f>SUM(C103:BV103)</f>
        <v>4599030</v>
      </c>
      <c r="BX103" s="7">
        <f>+'[1]PRESUP. URB. GYP 99 SAS ZOMAC'!F62</f>
        <v>4599030</v>
      </c>
      <c r="BY103" s="7">
        <f>+BX103-BW103</f>
        <v>0</v>
      </c>
    </row>
    <row r="104" spans="1:77" s="7" customFormat="1" ht="30" customHeight="1" x14ac:dyDescent="0.25">
      <c r="A104" s="567" t="str">
        <f>+'[1]PRESUP. URB. GYP 99 SAS ZOMAC'!A63</f>
        <v>2.1.6.6</v>
      </c>
      <c r="B104" s="556" t="str">
        <f>+'[1]PRESUP. URB. GYP 99 SAS ZOMAC'!B63</f>
        <v>Suministro, transporte, armado y vaciado de MUROS Y LOSA SUPERIOR en concreto reforzado PARA POZO ESTACION DE BOMBEO</v>
      </c>
      <c r="C104" s="111"/>
      <c r="D104" s="112"/>
      <c r="E104" s="126"/>
      <c r="F104" s="127"/>
      <c r="G104" s="128"/>
      <c r="H104" s="128"/>
      <c r="I104" s="128"/>
      <c r="J104" s="128"/>
      <c r="K104" s="129"/>
      <c r="L104" s="130"/>
      <c r="M104" s="131"/>
      <c r="N104" s="130"/>
      <c r="O104" s="135"/>
      <c r="P104" s="135"/>
      <c r="Q104" s="131"/>
      <c r="R104" s="130"/>
      <c r="S104" s="135"/>
      <c r="T104" s="135"/>
      <c r="U104" s="131"/>
      <c r="V104" s="130"/>
      <c r="W104" s="135"/>
      <c r="X104" s="135"/>
      <c r="Y104" s="135"/>
      <c r="Z104" s="131"/>
      <c r="AA104" s="111"/>
      <c r="AB104" s="111"/>
      <c r="AC104" s="135"/>
      <c r="AD104" s="126"/>
      <c r="AE104" s="136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8"/>
      <c r="BC104" s="139"/>
      <c r="BD104" s="135"/>
      <c r="BE104" s="135"/>
      <c r="BF104" s="135"/>
      <c r="BG104" s="135"/>
      <c r="BH104" s="111"/>
      <c r="BI104" s="135"/>
      <c r="BJ104" s="225"/>
      <c r="BK104" s="225"/>
      <c r="BL104" s="224"/>
      <c r="BM104" s="225"/>
      <c r="BN104" s="225"/>
      <c r="BO104" s="126"/>
      <c r="BP104" s="135"/>
      <c r="BQ104" s="135"/>
      <c r="BR104" s="135"/>
      <c r="BS104" s="135"/>
      <c r="BT104" s="135"/>
      <c r="BU104" s="140"/>
      <c r="BV104" s="141"/>
    </row>
    <row r="105" spans="1:77" s="7" customFormat="1" ht="30" customHeight="1" x14ac:dyDescent="0.25">
      <c r="A105" s="567"/>
      <c r="B105" s="556"/>
      <c r="C105" s="111"/>
      <c r="D105" s="112"/>
      <c r="E105" s="126"/>
      <c r="F105" s="127"/>
      <c r="G105" s="128"/>
      <c r="H105" s="128"/>
      <c r="I105" s="128"/>
      <c r="J105" s="128"/>
      <c r="K105" s="129"/>
      <c r="L105" s="130"/>
      <c r="M105" s="131"/>
      <c r="N105" s="130"/>
      <c r="O105" s="135"/>
      <c r="P105" s="135"/>
      <c r="Q105" s="131"/>
      <c r="R105" s="130"/>
      <c r="S105" s="135"/>
      <c r="T105" s="135"/>
      <c r="U105" s="131"/>
      <c r="V105" s="130"/>
      <c r="W105" s="135"/>
      <c r="X105" s="135"/>
      <c r="Y105" s="135"/>
      <c r="Z105" s="131"/>
      <c r="AA105" s="111"/>
      <c r="AB105" s="111"/>
      <c r="AC105" s="135"/>
      <c r="AD105" s="126"/>
      <c r="AE105" s="136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8"/>
      <c r="BC105" s="139"/>
      <c r="BD105" s="135"/>
      <c r="BE105" s="135"/>
      <c r="BF105" s="135"/>
      <c r="BG105" s="135"/>
      <c r="BH105" s="111"/>
      <c r="BI105" s="135"/>
      <c r="BJ105" s="135">
        <f>+'[1]PRESUP. URB. GYP 99 SAS ZOMAC'!F63/5</f>
        <v>5910007.8399999999</v>
      </c>
      <c r="BK105" s="135">
        <f t="shared" si="12"/>
        <v>5910007.8399999999</v>
      </c>
      <c r="BL105" s="111">
        <f t="shared" si="12"/>
        <v>5910007.8399999999</v>
      </c>
      <c r="BM105" s="135">
        <f t="shared" si="12"/>
        <v>5910007.8399999999</v>
      </c>
      <c r="BN105" s="135">
        <f t="shared" si="12"/>
        <v>5910007.8399999999</v>
      </c>
      <c r="BO105" s="126"/>
      <c r="BP105" s="135"/>
      <c r="BQ105" s="135"/>
      <c r="BR105" s="135"/>
      <c r="BS105" s="135"/>
      <c r="BT105" s="135"/>
      <c r="BU105" s="140"/>
      <c r="BV105" s="141"/>
      <c r="BW105" s="7">
        <f>SUM(C105:BV105)</f>
        <v>29550039.199999999</v>
      </c>
      <c r="BX105" s="7">
        <f>+'[1]PRESUP. URB. GYP 99 SAS ZOMAC'!F63</f>
        <v>29550039.199999999</v>
      </c>
      <c r="BY105" s="7">
        <f>+BX105-BW105</f>
        <v>0</v>
      </c>
    </row>
    <row r="106" spans="1:77" s="7" customFormat="1" ht="30" customHeight="1" x14ac:dyDescent="0.25">
      <c r="A106" s="567" t="str">
        <f>+'[1]PRESUP. URB. GYP 99 SAS ZOMAC'!A64</f>
        <v>2.1.6.7</v>
      </c>
      <c r="B106" s="556" t="str">
        <f>+'[1]PRESUP. URB. GYP 99 SAS ZOMAC'!B64</f>
        <v>Suministro, transporte, corte, figuración y colocación de ACERO de refuerzo fy = 420 MPa‐60000 PSI, corrugado. (Incluye figuración)</v>
      </c>
      <c r="C106" s="111"/>
      <c r="D106" s="112"/>
      <c r="E106" s="126"/>
      <c r="F106" s="127"/>
      <c r="G106" s="128"/>
      <c r="H106" s="128"/>
      <c r="I106" s="128"/>
      <c r="J106" s="128"/>
      <c r="K106" s="129"/>
      <c r="L106" s="130"/>
      <c r="M106" s="131"/>
      <c r="N106" s="130"/>
      <c r="O106" s="135"/>
      <c r="P106" s="135"/>
      <c r="Q106" s="131"/>
      <c r="R106" s="130"/>
      <c r="S106" s="135"/>
      <c r="T106" s="135"/>
      <c r="U106" s="131"/>
      <c r="V106" s="130"/>
      <c r="W106" s="135"/>
      <c r="X106" s="135"/>
      <c r="Y106" s="135"/>
      <c r="Z106" s="131"/>
      <c r="AA106" s="111"/>
      <c r="AB106" s="111"/>
      <c r="AC106" s="135"/>
      <c r="AD106" s="126"/>
      <c r="AE106" s="136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8"/>
      <c r="BC106" s="139"/>
      <c r="BD106" s="135"/>
      <c r="BE106" s="135"/>
      <c r="BF106" s="135"/>
      <c r="BG106" s="135"/>
      <c r="BH106" s="111"/>
      <c r="BI106" s="135"/>
      <c r="BJ106" s="197"/>
      <c r="BK106" s="197"/>
      <c r="BL106" s="199"/>
      <c r="BM106" s="197"/>
      <c r="BN106" s="197"/>
      <c r="BO106" s="126"/>
      <c r="BP106" s="135"/>
      <c r="BQ106" s="135"/>
      <c r="BR106" s="135"/>
      <c r="BS106" s="135"/>
      <c r="BT106" s="135"/>
      <c r="BU106" s="140"/>
      <c r="BV106" s="141"/>
    </row>
    <row r="107" spans="1:77" s="7" customFormat="1" ht="30" customHeight="1" x14ac:dyDescent="0.25">
      <c r="A107" s="567"/>
      <c r="B107" s="556"/>
      <c r="C107" s="111"/>
      <c r="D107" s="112"/>
      <c r="E107" s="126"/>
      <c r="F107" s="127"/>
      <c r="G107" s="128"/>
      <c r="H107" s="128"/>
      <c r="I107" s="128"/>
      <c r="J107" s="128"/>
      <c r="K107" s="129"/>
      <c r="L107" s="130"/>
      <c r="M107" s="131"/>
      <c r="N107" s="130"/>
      <c r="O107" s="135"/>
      <c r="P107" s="135"/>
      <c r="Q107" s="131"/>
      <c r="R107" s="130"/>
      <c r="S107" s="135"/>
      <c r="T107" s="135"/>
      <c r="U107" s="131"/>
      <c r="V107" s="130"/>
      <c r="W107" s="135"/>
      <c r="X107" s="135"/>
      <c r="Y107" s="135"/>
      <c r="Z107" s="131"/>
      <c r="AA107" s="111"/>
      <c r="AB107" s="111"/>
      <c r="AC107" s="135"/>
      <c r="AD107" s="126"/>
      <c r="AE107" s="136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8"/>
      <c r="BC107" s="139"/>
      <c r="BD107" s="135"/>
      <c r="BE107" s="135"/>
      <c r="BF107" s="135"/>
      <c r="BG107" s="135"/>
      <c r="BH107" s="111"/>
      <c r="BI107" s="135"/>
      <c r="BJ107" s="135">
        <f>+'[1]PRESUP. URB. GYP 99 SAS ZOMAC'!F64/5</f>
        <v>1204299.6000000001</v>
      </c>
      <c r="BK107" s="135">
        <f t="shared" si="12"/>
        <v>1204299.6000000001</v>
      </c>
      <c r="BL107" s="111">
        <f t="shared" si="12"/>
        <v>1204299.6000000001</v>
      </c>
      <c r="BM107" s="135">
        <f t="shared" si="12"/>
        <v>1204299.6000000001</v>
      </c>
      <c r="BN107" s="135">
        <f t="shared" si="12"/>
        <v>1204299.6000000001</v>
      </c>
      <c r="BO107" s="126"/>
      <c r="BP107" s="135"/>
      <c r="BQ107" s="135"/>
      <c r="BR107" s="135"/>
      <c r="BS107" s="135"/>
      <c r="BT107" s="135"/>
      <c r="BU107" s="140"/>
      <c r="BV107" s="141"/>
      <c r="BW107" s="7">
        <f>SUM(C107:BV107)</f>
        <v>6021498</v>
      </c>
      <c r="BX107" s="7">
        <f>+'[1]PRESUP. URB. GYP 99 SAS ZOMAC'!F64</f>
        <v>6021498</v>
      </c>
      <c r="BY107" s="7">
        <f>+BX107-BW107</f>
        <v>0</v>
      </c>
    </row>
    <row r="108" spans="1:77" s="7" customFormat="1" ht="35.1" customHeight="1" x14ac:dyDescent="0.25">
      <c r="A108" s="567" t="str">
        <f>+'[1]PRESUP. URB. GYP 99 SAS ZOMAC'!A68</f>
        <v>2.1.7.1.1</v>
      </c>
      <c r="B108" s="556" t="str">
        <f>+'[1]PRESUP. URB. GYP 99 SAS ZOMAC'!B68</f>
        <v>LOCALIZACIÓN, TRAZADO Y REPLANTEO TOPOGRÁFICO, INCLUYE COMISIÓN Y EQUIPO DE TOPOGRAFÍA, ENTREGA DE MEMORIAS, CÁLCULOS Y PLANOS RECORD DEL PROYECTO EN MEDIO MAGNÉTICO</v>
      </c>
      <c r="C108" s="111"/>
      <c r="D108" s="112"/>
      <c r="E108" s="126"/>
      <c r="F108" s="127"/>
      <c r="G108" s="128"/>
      <c r="H108" s="128"/>
      <c r="I108" s="128"/>
      <c r="J108" s="128"/>
      <c r="K108" s="129"/>
      <c r="L108" s="130"/>
      <c r="M108" s="131"/>
      <c r="N108" s="130"/>
      <c r="O108" s="135"/>
      <c r="P108" s="135"/>
      <c r="Q108" s="131"/>
      <c r="R108" s="130"/>
      <c r="S108" s="135"/>
      <c r="T108" s="135"/>
      <c r="U108" s="131"/>
      <c r="V108" s="130"/>
      <c r="W108" s="135"/>
      <c r="X108" s="135"/>
      <c r="Y108" s="135"/>
      <c r="Z108" s="131"/>
      <c r="AA108" s="111"/>
      <c r="AB108" s="111"/>
      <c r="AC108" s="135"/>
      <c r="AD108" s="126"/>
      <c r="AE108" s="136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8"/>
      <c r="BC108" s="139"/>
      <c r="BD108" s="135"/>
      <c r="BE108" s="135"/>
      <c r="BF108" s="135"/>
      <c r="BG108" s="135"/>
      <c r="BH108" s="111"/>
      <c r="BI108" s="135"/>
      <c r="BJ108" s="225"/>
      <c r="BK108" s="135"/>
      <c r="BL108" s="111"/>
      <c r="BM108" s="135"/>
      <c r="BN108" s="135"/>
      <c r="BO108" s="126"/>
      <c r="BP108" s="135"/>
      <c r="BQ108" s="135"/>
      <c r="BR108" s="135"/>
      <c r="BS108" s="135"/>
      <c r="BT108" s="135"/>
      <c r="BU108" s="140"/>
      <c r="BV108" s="141"/>
    </row>
    <row r="109" spans="1:77" s="7" customFormat="1" ht="35.1" customHeight="1" x14ac:dyDescent="0.25">
      <c r="A109" s="567"/>
      <c r="B109" s="556"/>
      <c r="C109" s="111"/>
      <c r="D109" s="112"/>
      <c r="E109" s="126"/>
      <c r="F109" s="127"/>
      <c r="G109" s="128"/>
      <c r="H109" s="128"/>
      <c r="I109" s="128"/>
      <c r="J109" s="128"/>
      <c r="K109" s="129"/>
      <c r="L109" s="130"/>
      <c r="M109" s="131"/>
      <c r="N109" s="130"/>
      <c r="O109" s="135"/>
      <c r="P109" s="135"/>
      <c r="Q109" s="131"/>
      <c r="R109" s="130"/>
      <c r="S109" s="135"/>
      <c r="T109" s="135"/>
      <c r="U109" s="131"/>
      <c r="V109" s="130"/>
      <c r="W109" s="135"/>
      <c r="X109" s="135"/>
      <c r="Y109" s="135"/>
      <c r="Z109" s="131"/>
      <c r="AA109" s="111"/>
      <c r="AB109" s="111"/>
      <c r="AC109" s="135"/>
      <c r="AD109" s="126"/>
      <c r="AE109" s="136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8"/>
      <c r="BC109" s="139"/>
      <c r="BD109" s="135"/>
      <c r="BE109" s="135"/>
      <c r="BF109" s="135"/>
      <c r="BG109" s="135"/>
      <c r="BH109" s="111"/>
      <c r="BI109" s="135"/>
      <c r="BJ109" s="135">
        <f>+'[1]PRESUP. URB. GYP 99 SAS ZOMAC'!F68</f>
        <v>666678</v>
      </c>
      <c r="BK109" s="135"/>
      <c r="BL109" s="111"/>
      <c r="BM109" s="135"/>
      <c r="BN109" s="135"/>
      <c r="BO109" s="126"/>
      <c r="BP109" s="135"/>
      <c r="BQ109" s="135"/>
      <c r="BR109" s="135"/>
      <c r="BS109" s="135"/>
      <c r="BT109" s="135"/>
      <c r="BU109" s="140"/>
      <c r="BV109" s="141"/>
      <c r="BW109" s="7">
        <f>SUM(C109:BV109)</f>
        <v>666678</v>
      </c>
      <c r="BX109" s="7">
        <f>+'[1]PRESUP. URB. GYP 99 SAS ZOMAC'!F68</f>
        <v>666678</v>
      </c>
      <c r="BY109" s="7">
        <f>+BX109-BW109</f>
        <v>0</v>
      </c>
    </row>
    <row r="110" spans="1:77" s="7" customFormat="1" ht="20.100000000000001" customHeight="1" x14ac:dyDescent="0.25">
      <c r="A110" s="567" t="str">
        <f>+'[1]PRESUP. URB. GYP 99 SAS ZOMAC'!A69</f>
        <v>2.1.7.1.2</v>
      </c>
      <c r="B110" s="556" t="str">
        <f>+'[1]PRESUP. URB. GYP 99 SAS ZOMAC'!B69</f>
        <v>Instalación de CAMPAMENTO CONTENEDOR EN ALQUILER</v>
      </c>
      <c r="C110" s="111"/>
      <c r="D110" s="112"/>
      <c r="E110" s="126"/>
      <c r="F110" s="127"/>
      <c r="G110" s="128"/>
      <c r="H110" s="128"/>
      <c r="I110" s="128"/>
      <c r="J110" s="128"/>
      <c r="K110" s="129"/>
      <c r="L110" s="130"/>
      <c r="M110" s="131"/>
      <c r="N110" s="130"/>
      <c r="O110" s="135"/>
      <c r="P110" s="135"/>
      <c r="Q110" s="131"/>
      <c r="R110" s="130"/>
      <c r="S110" s="135"/>
      <c r="T110" s="135"/>
      <c r="U110" s="131"/>
      <c r="V110" s="130"/>
      <c r="W110" s="135"/>
      <c r="X110" s="135"/>
      <c r="Y110" s="135"/>
      <c r="Z110" s="131"/>
      <c r="AA110" s="111"/>
      <c r="AB110" s="111"/>
      <c r="AC110" s="135"/>
      <c r="AD110" s="126"/>
      <c r="AE110" s="136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8"/>
      <c r="BC110" s="139"/>
      <c r="BD110" s="135"/>
      <c r="BE110" s="135"/>
      <c r="BF110" s="135"/>
      <c r="BG110" s="135"/>
      <c r="BH110" s="111"/>
      <c r="BI110" s="135"/>
      <c r="BJ110" s="135"/>
      <c r="BK110" s="135"/>
      <c r="BL110" s="111"/>
      <c r="BM110" s="135"/>
      <c r="BN110" s="135"/>
      <c r="BO110" s="126"/>
      <c r="BP110" s="135"/>
      <c r="BQ110" s="135"/>
      <c r="BR110" s="135"/>
      <c r="BS110" s="135"/>
      <c r="BT110" s="135"/>
      <c r="BU110" s="140"/>
      <c r="BV110" s="141"/>
    </row>
    <row r="111" spans="1:77" s="7" customFormat="1" ht="20.100000000000001" customHeight="1" x14ac:dyDescent="0.25">
      <c r="A111" s="567"/>
      <c r="B111" s="556"/>
      <c r="C111" s="111"/>
      <c r="D111" s="112"/>
      <c r="E111" s="126"/>
      <c r="F111" s="127"/>
      <c r="G111" s="128"/>
      <c r="H111" s="128"/>
      <c r="I111" s="128"/>
      <c r="J111" s="128"/>
      <c r="K111" s="129"/>
      <c r="L111" s="130"/>
      <c r="M111" s="131"/>
      <c r="N111" s="130"/>
      <c r="O111" s="135"/>
      <c r="P111" s="135"/>
      <c r="Q111" s="131"/>
      <c r="R111" s="130"/>
      <c r="S111" s="135"/>
      <c r="T111" s="135"/>
      <c r="U111" s="131"/>
      <c r="V111" s="130"/>
      <c r="W111" s="135"/>
      <c r="X111" s="135"/>
      <c r="Y111" s="135"/>
      <c r="Z111" s="131"/>
      <c r="AA111" s="111"/>
      <c r="AB111" s="111"/>
      <c r="AC111" s="135"/>
      <c r="AD111" s="126"/>
      <c r="AE111" s="136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8"/>
      <c r="BC111" s="139"/>
      <c r="BD111" s="135"/>
      <c r="BE111" s="135"/>
      <c r="BF111" s="135"/>
      <c r="BG111" s="135"/>
      <c r="BH111" s="111"/>
      <c r="BI111" s="135"/>
      <c r="BJ111" s="135"/>
      <c r="BK111" s="135"/>
      <c r="BL111" s="111"/>
      <c r="BM111" s="135"/>
      <c r="BN111" s="135"/>
      <c r="BO111" s="126"/>
      <c r="BP111" s="135"/>
      <c r="BQ111" s="135"/>
      <c r="BR111" s="135"/>
      <c r="BS111" s="135"/>
      <c r="BT111" s="135"/>
      <c r="BU111" s="140"/>
      <c r="BV111" s="141"/>
      <c r="BW111" s="7">
        <f>SUM(C111:BV111)</f>
        <v>0</v>
      </c>
      <c r="BX111" s="7">
        <f>+'[1]PRESUP. URB. GYP 99 SAS ZOMAC'!F69</f>
        <v>0</v>
      </c>
      <c r="BY111" s="7">
        <f>+BX111-BW111</f>
        <v>0</v>
      </c>
    </row>
    <row r="112" spans="1:77" s="7" customFormat="1" ht="30" customHeight="1" x14ac:dyDescent="0.25">
      <c r="A112" s="567" t="str">
        <f>+'[1]PRESUP. URB. GYP 99 SAS ZOMAC'!A71</f>
        <v>2.1.7.2.1</v>
      </c>
      <c r="B112" s="556" t="str">
        <f>+'[1]PRESUP. URB. GYP 99 SAS ZOMAC'!B71</f>
        <v>Excavación MECANICA de 0‐2m de material heterogéneo bajo cualquier grado de humedad, incluye roca descompuesta y bolas de roca hasta de 0,35m3. Medida en sitio</v>
      </c>
      <c r="C112" s="111"/>
      <c r="D112" s="112"/>
      <c r="E112" s="126"/>
      <c r="F112" s="127"/>
      <c r="G112" s="128"/>
      <c r="H112" s="128"/>
      <c r="I112" s="128"/>
      <c r="J112" s="128"/>
      <c r="K112" s="129"/>
      <c r="L112" s="130"/>
      <c r="M112" s="131"/>
      <c r="N112" s="130"/>
      <c r="O112" s="135"/>
      <c r="P112" s="135"/>
      <c r="Q112" s="131"/>
      <c r="R112" s="130"/>
      <c r="S112" s="135"/>
      <c r="T112" s="135"/>
      <c r="U112" s="131"/>
      <c r="V112" s="130"/>
      <c r="W112" s="135"/>
      <c r="X112" s="135"/>
      <c r="Y112" s="135"/>
      <c r="Z112" s="131"/>
      <c r="AA112" s="111"/>
      <c r="AB112" s="111"/>
      <c r="AC112" s="135"/>
      <c r="AD112" s="126"/>
      <c r="AE112" s="136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8"/>
      <c r="BC112" s="139"/>
      <c r="BD112" s="135"/>
      <c r="BE112" s="135"/>
      <c r="BF112" s="135"/>
      <c r="BG112" s="135"/>
      <c r="BH112" s="111"/>
      <c r="BI112" s="135"/>
      <c r="BJ112" s="225"/>
      <c r="BK112" s="225"/>
      <c r="BL112" s="224"/>
      <c r="BM112" s="135"/>
      <c r="BN112" s="135"/>
      <c r="BO112" s="126"/>
      <c r="BP112" s="135"/>
      <c r="BQ112" s="135"/>
      <c r="BR112" s="135"/>
      <c r="BS112" s="135"/>
      <c r="BT112" s="135"/>
      <c r="BU112" s="140"/>
      <c r="BV112" s="141"/>
    </row>
    <row r="113" spans="1:77" s="7" customFormat="1" ht="30" customHeight="1" x14ac:dyDescent="0.25">
      <c r="A113" s="567"/>
      <c r="B113" s="556"/>
      <c r="C113" s="111"/>
      <c r="D113" s="112"/>
      <c r="E113" s="126"/>
      <c r="F113" s="127"/>
      <c r="G113" s="128"/>
      <c r="H113" s="128"/>
      <c r="I113" s="128"/>
      <c r="J113" s="128"/>
      <c r="K113" s="129"/>
      <c r="L113" s="130"/>
      <c r="M113" s="131"/>
      <c r="N113" s="130"/>
      <c r="O113" s="135"/>
      <c r="P113" s="135"/>
      <c r="Q113" s="131"/>
      <c r="R113" s="130"/>
      <c r="S113" s="135"/>
      <c r="T113" s="135"/>
      <c r="U113" s="131"/>
      <c r="V113" s="130"/>
      <c r="W113" s="135"/>
      <c r="X113" s="135"/>
      <c r="Y113" s="135"/>
      <c r="Z113" s="131"/>
      <c r="AA113" s="111"/>
      <c r="AB113" s="111"/>
      <c r="AC113" s="135"/>
      <c r="AD113" s="126"/>
      <c r="AE113" s="136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8"/>
      <c r="BC113" s="139"/>
      <c r="BD113" s="135"/>
      <c r="BE113" s="135"/>
      <c r="BF113" s="135"/>
      <c r="BG113" s="135"/>
      <c r="BH113" s="111"/>
      <c r="BI113" s="135"/>
      <c r="BJ113" s="135">
        <f>+'[1]PRESUP. URB. GYP 99 SAS ZOMAC'!F71/3</f>
        <v>655820</v>
      </c>
      <c r="BK113" s="135">
        <f t="shared" ref="BK113:BN121" si="13">+BJ113</f>
        <v>655820</v>
      </c>
      <c r="BL113" s="111">
        <f t="shared" si="13"/>
        <v>655820</v>
      </c>
      <c r="BM113" s="135"/>
      <c r="BN113" s="135"/>
      <c r="BO113" s="126"/>
      <c r="BP113" s="135"/>
      <c r="BQ113" s="135"/>
      <c r="BR113" s="135"/>
      <c r="BS113" s="135"/>
      <c r="BT113" s="135"/>
      <c r="BU113" s="140"/>
      <c r="BV113" s="141"/>
      <c r="BW113" s="7">
        <f>SUM(C113:BV113)</f>
        <v>1967460</v>
      </c>
      <c r="BX113" s="7">
        <f>+'[1]PRESUP. URB. GYP 99 SAS ZOMAC'!F71</f>
        <v>1967460</v>
      </c>
      <c r="BY113" s="7">
        <f>+BX113-BW113</f>
        <v>0</v>
      </c>
    </row>
    <row r="114" spans="1:77" s="7" customFormat="1" ht="20.100000000000001" customHeight="1" x14ac:dyDescent="0.25">
      <c r="A114" s="570" t="str">
        <f>+'[1]PRESUP. URB. GYP 99 SAS ZOMAC'!A72</f>
        <v>2.1.7.2.2</v>
      </c>
      <c r="B114" s="569" t="str">
        <f>+'[1]PRESUP. URB. GYP 99 SAS ZOMAC'!B72</f>
        <v>Entibado temporal (formaleta METALICA)</v>
      </c>
      <c r="C114" s="201"/>
      <c r="D114" s="202"/>
      <c r="E114" s="203"/>
      <c r="F114" s="204"/>
      <c r="G114" s="205"/>
      <c r="H114" s="205"/>
      <c r="I114" s="205"/>
      <c r="J114" s="205"/>
      <c r="K114" s="206"/>
      <c r="L114" s="207"/>
      <c r="M114" s="208"/>
      <c r="N114" s="207"/>
      <c r="O114" s="209"/>
      <c r="P114" s="209"/>
      <c r="Q114" s="208"/>
      <c r="R114" s="207"/>
      <c r="S114" s="209"/>
      <c r="T114" s="209"/>
      <c r="U114" s="208"/>
      <c r="V114" s="207"/>
      <c r="W114" s="209"/>
      <c r="X114" s="209"/>
      <c r="Y114" s="209"/>
      <c r="Z114" s="208"/>
      <c r="AA114" s="201"/>
      <c r="AB114" s="201"/>
      <c r="AC114" s="209"/>
      <c r="AD114" s="203"/>
      <c r="AE114" s="210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2"/>
      <c r="BC114" s="213"/>
      <c r="BD114" s="209"/>
      <c r="BE114" s="209"/>
      <c r="BF114" s="209"/>
      <c r="BG114" s="209"/>
      <c r="BH114" s="201"/>
      <c r="BI114" s="209"/>
      <c r="BJ114" s="220"/>
      <c r="BK114" s="220"/>
      <c r="BL114" s="221"/>
      <c r="BM114" s="209"/>
      <c r="BN114" s="209"/>
      <c r="BO114" s="203"/>
      <c r="BP114" s="209"/>
      <c r="BQ114" s="209"/>
      <c r="BR114" s="209"/>
      <c r="BS114" s="209"/>
      <c r="BT114" s="209"/>
      <c r="BU114" s="217"/>
      <c r="BV114" s="218"/>
    </row>
    <row r="115" spans="1:77" s="7" customFormat="1" ht="20.100000000000001" customHeight="1" x14ac:dyDescent="0.25">
      <c r="A115" s="555"/>
      <c r="B115" s="556"/>
      <c r="C115" s="111"/>
      <c r="D115" s="112"/>
      <c r="E115" s="113"/>
      <c r="F115" s="114"/>
      <c r="G115" s="115"/>
      <c r="H115" s="115"/>
      <c r="I115" s="115"/>
      <c r="J115" s="115"/>
      <c r="K115" s="116"/>
      <c r="L115" s="117"/>
      <c r="M115" s="118"/>
      <c r="N115" s="117"/>
      <c r="O115" s="112"/>
      <c r="P115" s="112"/>
      <c r="Q115" s="118"/>
      <c r="R115" s="117"/>
      <c r="S115" s="112"/>
      <c r="T115" s="112"/>
      <c r="U115" s="118"/>
      <c r="V115" s="117"/>
      <c r="W115" s="112"/>
      <c r="X115" s="112"/>
      <c r="Y115" s="112"/>
      <c r="Z115" s="118"/>
      <c r="AA115" s="119"/>
      <c r="AB115" s="119"/>
      <c r="AC115" s="112"/>
      <c r="AD115" s="113"/>
      <c r="AE115" s="120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2"/>
      <c r="BC115" s="123"/>
      <c r="BD115" s="112"/>
      <c r="BE115" s="112"/>
      <c r="BF115" s="112"/>
      <c r="BG115" s="112"/>
      <c r="BH115" s="119"/>
      <c r="BI115" s="112"/>
      <c r="BJ115" s="112">
        <f>+'[1]PRESUP. URB. GYP 99 SAS ZOMAC'!F72/3</f>
        <v>1293904</v>
      </c>
      <c r="BK115" s="112">
        <f t="shared" si="13"/>
        <v>1293904</v>
      </c>
      <c r="BL115" s="119">
        <f t="shared" si="13"/>
        <v>1293904</v>
      </c>
      <c r="BM115" s="112"/>
      <c r="BN115" s="112"/>
      <c r="BO115" s="113"/>
      <c r="BP115" s="112"/>
      <c r="BQ115" s="112"/>
      <c r="BR115" s="112"/>
      <c r="BS115" s="112"/>
      <c r="BT115" s="112"/>
      <c r="BU115" s="124"/>
      <c r="BV115" s="125"/>
      <c r="BW115" s="7">
        <f>SUM(C115:BV115)</f>
        <v>3881712</v>
      </c>
      <c r="BX115" s="7">
        <f>+'[1]PRESUP. URB. GYP 99 SAS ZOMAC'!F72</f>
        <v>3881712</v>
      </c>
      <c r="BY115" s="7">
        <f>+BX115-BW115</f>
        <v>0</v>
      </c>
    </row>
    <row r="116" spans="1:77" s="7" customFormat="1" ht="20.100000000000001" customHeight="1" x14ac:dyDescent="0.25">
      <c r="A116" s="567" t="str">
        <f>+'[1]PRESUP. URB. GYP 99 SAS ZOMAC'!A74</f>
        <v>2.1.7.3.1</v>
      </c>
      <c r="B116" s="556" t="str">
        <f>+'[1]PRESUP. URB. GYP 99 SAS ZOMAC'!B74</f>
        <v>Suministro, transporte, colocación de Entresuelo en triturado de 3/4" para cimentación de tubería</v>
      </c>
      <c r="C116" s="111"/>
      <c r="D116" s="112"/>
      <c r="E116" s="126"/>
      <c r="F116" s="127"/>
      <c r="G116" s="128"/>
      <c r="H116" s="128"/>
      <c r="I116" s="128"/>
      <c r="J116" s="128"/>
      <c r="K116" s="129"/>
      <c r="L116" s="130"/>
      <c r="M116" s="131"/>
      <c r="N116" s="130"/>
      <c r="O116" s="135"/>
      <c r="P116" s="135"/>
      <c r="Q116" s="131"/>
      <c r="R116" s="130"/>
      <c r="S116" s="135"/>
      <c r="T116" s="135"/>
      <c r="U116" s="131"/>
      <c r="V116" s="130"/>
      <c r="W116" s="135"/>
      <c r="X116" s="135"/>
      <c r="Y116" s="135"/>
      <c r="Z116" s="131"/>
      <c r="AA116" s="111"/>
      <c r="AB116" s="111"/>
      <c r="AC116" s="135"/>
      <c r="AD116" s="126"/>
      <c r="AE116" s="136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8"/>
      <c r="BC116" s="139"/>
      <c r="BD116" s="135"/>
      <c r="BE116" s="135"/>
      <c r="BF116" s="135"/>
      <c r="BG116" s="135"/>
      <c r="BH116" s="111"/>
      <c r="BI116" s="135"/>
      <c r="BJ116" s="135"/>
      <c r="BK116" s="225"/>
      <c r="BL116" s="224"/>
      <c r="BM116" s="225"/>
      <c r="BN116" s="135"/>
      <c r="BO116" s="126"/>
      <c r="BP116" s="135"/>
      <c r="BQ116" s="135"/>
      <c r="BR116" s="135"/>
      <c r="BS116" s="135"/>
      <c r="BT116" s="135"/>
      <c r="BU116" s="140"/>
      <c r="BV116" s="141"/>
    </row>
    <row r="117" spans="1:77" s="7" customFormat="1" ht="20.100000000000001" customHeight="1" x14ac:dyDescent="0.25">
      <c r="A117" s="567"/>
      <c r="B117" s="556"/>
      <c r="C117" s="111"/>
      <c r="D117" s="112"/>
      <c r="E117" s="126"/>
      <c r="F117" s="127"/>
      <c r="G117" s="128"/>
      <c r="H117" s="128"/>
      <c r="I117" s="128"/>
      <c r="J117" s="128"/>
      <c r="K117" s="129"/>
      <c r="L117" s="130"/>
      <c r="M117" s="131"/>
      <c r="N117" s="130"/>
      <c r="O117" s="135"/>
      <c r="P117" s="135"/>
      <c r="Q117" s="131"/>
      <c r="R117" s="130"/>
      <c r="S117" s="135"/>
      <c r="T117" s="135"/>
      <c r="U117" s="131"/>
      <c r="V117" s="130"/>
      <c r="W117" s="135"/>
      <c r="X117" s="135"/>
      <c r="Y117" s="135"/>
      <c r="Z117" s="131"/>
      <c r="AA117" s="111"/>
      <c r="AB117" s="111"/>
      <c r="AC117" s="135"/>
      <c r="AD117" s="126"/>
      <c r="AE117" s="136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8"/>
      <c r="BC117" s="139"/>
      <c r="BD117" s="135"/>
      <c r="BE117" s="135"/>
      <c r="BF117" s="135"/>
      <c r="BG117" s="135"/>
      <c r="BH117" s="111"/>
      <c r="BI117" s="135"/>
      <c r="BJ117" s="135"/>
      <c r="BK117" s="135">
        <f>+'[1]PRESUP. URB. GYP 99 SAS ZOMAC'!F74/3</f>
        <v>1461504</v>
      </c>
      <c r="BL117" s="111">
        <f t="shared" si="13"/>
        <v>1461504</v>
      </c>
      <c r="BM117" s="135">
        <f t="shared" si="13"/>
        <v>1461504</v>
      </c>
      <c r="BN117" s="135"/>
      <c r="BO117" s="126"/>
      <c r="BP117" s="135"/>
      <c r="BQ117" s="135"/>
      <c r="BR117" s="135"/>
      <c r="BS117" s="135"/>
      <c r="BT117" s="135"/>
      <c r="BU117" s="140"/>
      <c r="BV117" s="141"/>
      <c r="BW117" s="7">
        <f>SUM(C117:BV117)</f>
        <v>4384512</v>
      </c>
      <c r="BX117" s="7">
        <f>+'[1]PRESUP. URB. GYP 99 SAS ZOMAC'!F74</f>
        <v>4384512</v>
      </c>
      <c r="BY117" s="7">
        <f>+BX117-BW117</f>
        <v>0</v>
      </c>
    </row>
    <row r="118" spans="1:77" s="7" customFormat="1" ht="20.100000000000001" customHeight="1" x14ac:dyDescent="0.25">
      <c r="A118" s="567" t="str">
        <f>+'[1]PRESUP. URB. GYP 99 SAS ZOMAC'!A76</f>
        <v>2.1.7.4.1</v>
      </c>
      <c r="B118" s="556" t="str">
        <f>+'[1]PRESUP. URB. GYP 99 SAS ZOMAC'!B76</f>
        <v>S.T.C en concreto SOLADO de f`c = 140 kg/cm2 para apoyo, e = 5 cm</v>
      </c>
      <c r="C118" s="111"/>
      <c r="D118" s="112"/>
      <c r="E118" s="126"/>
      <c r="F118" s="127"/>
      <c r="G118" s="128"/>
      <c r="H118" s="128"/>
      <c r="I118" s="128"/>
      <c r="J118" s="128"/>
      <c r="K118" s="129"/>
      <c r="L118" s="130"/>
      <c r="M118" s="131"/>
      <c r="N118" s="130"/>
      <c r="O118" s="135"/>
      <c r="P118" s="135"/>
      <c r="Q118" s="131"/>
      <c r="R118" s="130"/>
      <c r="S118" s="135"/>
      <c r="T118" s="135"/>
      <c r="U118" s="131"/>
      <c r="V118" s="130"/>
      <c r="W118" s="135"/>
      <c r="X118" s="135"/>
      <c r="Y118" s="135"/>
      <c r="Z118" s="131"/>
      <c r="AA118" s="111"/>
      <c r="AB118" s="111"/>
      <c r="AC118" s="135"/>
      <c r="AD118" s="126"/>
      <c r="AE118" s="136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8"/>
      <c r="BC118" s="139"/>
      <c r="BD118" s="135"/>
      <c r="BE118" s="135"/>
      <c r="BF118" s="135"/>
      <c r="BG118" s="135"/>
      <c r="BH118" s="111"/>
      <c r="BI118" s="135"/>
      <c r="BJ118" s="135"/>
      <c r="BK118" s="197"/>
      <c r="BL118" s="199"/>
      <c r="BM118" s="197"/>
      <c r="BN118" s="135"/>
      <c r="BO118" s="126"/>
      <c r="BP118" s="135"/>
      <c r="BQ118" s="135"/>
      <c r="BR118" s="135"/>
      <c r="BS118" s="135"/>
      <c r="BT118" s="135"/>
      <c r="BU118" s="140"/>
      <c r="BV118" s="141"/>
    </row>
    <row r="119" spans="1:77" s="7" customFormat="1" ht="20.100000000000001" customHeight="1" x14ac:dyDescent="0.25">
      <c r="A119" s="567"/>
      <c r="B119" s="556"/>
      <c r="C119" s="111"/>
      <c r="D119" s="112"/>
      <c r="E119" s="126"/>
      <c r="F119" s="127"/>
      <c r="G119" s="128"/>
      <c r="H119" s="128"/>
      <c r="I119" s="128"/>
      <c r="J119" s="128"/>
      <c r="K119" s="129"/>
      <c r="L119" s="130"/>
      <c r="M119" s="131"/>
      <c r="N119" s="130"/>
      <c r="O119" s="135"/>
      <c r="P119" s="135"/>
      <c r="Q119" s="131"/>
      <c r="R119" s="130"/>
      <c r="S119" s="135"/>
      <c r="T119" s="135"/>
      <c r="U119" s="131"/>
      <c r="V119" s="130"/>
      <c r="W119" s="135"/>
      <c r="X119" s="135"/>
      <c r="Y119" s="135"/>
      <c r="Z119" s="131"/>
      <c r="AA119" s="111"/>
      <c r="AB119" s="111"/>
      <c r="AC119" s="135"/>
      <c r="AD119" s="126"/>
      <c r="AE119" s="136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8"/>
      <c r="BC119" s="139"/>
      <c r="BD119" s="135"/>
      <c r="BE119" s="135"/>
      <c r="BF119" s="135"/>
      <c r="BG119" s="135"/>
      <c r="BH119" s="111"/>
      <c r="BI119" s="135"/>
      <c r="BJ119" s="135"/>
      <c r="BK119" s="135">
        <f>+'[1]PRESUP. URB. GYP 99 SAS ZOMAC'!F76/3</f>
        <v>491352</v>
      </c>
      <c r="BL119" s="111">
        <f t="shared" si="13"/>
        <v>491352</v>
      </c>
      <c r="BM119" s="135">
        <f t="shared" si="13"/>
        <v>491352</v>
      </c>
      <c r="BN119" s="135"/>
      <c r="BO119" s="126"/>
      <c r="BP119" s="135"/>
      <c r="BQ119" s="135"/>
      <c r="BR119" s="135"/>
      <c r="BS119" s="135"/>
      <c r="BT119" s="135"/>
      <c r="BU119" s="140"/>
      <c r="BV119" s="141"/>
      <c r="BW119" s="7">
        <f>SUM(C119:BV119)</f>
        <v>1474056</v>
      </c>
      <c r="BX119" s="7">
        <f>+'[1]PRESUP. URB. GYP 99 SAS ZOMAC'!F76</f>
        <v>1474056</v>
      </c>
      <c r="BY119" s="7">
        <f>+BX119-BW119</f>
        <v>0</v>
      </c>
    </row>
    <row r="120" spans="1:77" s="7" customFormat="1" ht="24.95" customHeight="1" x14ac:dyDescent="0.25">
      <c r="A120" s="567" t="str">
        <f>+'[1]PRESUP. URB. GYP 99 SAS ZOMAC'!A77</f>
        <v>2.1.7.4.2</v>
      </c>
      <c r="B120" s="556" t="str">
        <f>+'[1]PRESUP. URB. GYP 99 SAS ZOMAC'!B77</f>
        <v>Suministro, transporte, corte, figuración y colocación de ACERO de refuerzo fy = 420 MPa‐60000 PSI, corrugado. (Incluye figuración)</v>
      </c>
      <c r="C120" s="111"/>
      <c r="D120" s="112"/>
      <c r="E120" s="126"/>
      <c r="F120" s="127"/>
      <c r="G120" s="128"/>
      <c r="H120" s="128"/>
      <c r="I120" s="128"/>
      <c r="J120" s="128"/>
      <c r="K120" s="129"/>
      <c r="L120" s="130"/>
      <c r="M120" s="131"/>
      <c r="N120" s="130"/>
      <c r="O120" s="135"/>
      <c r="P120" s="135"/>
      <c r="Q120" s="131"/>
      <c r="R120" s="130"/>
      <c r="S120" s="135"/>
      <c r="T120" s="135"/>
      <c r="U120" s="131"/>
      <c r="V120" s="130"/>
      <c r="W120" s="135"/>
      <c r="X120" s="135"/>
      <c r="Y120" s="135"/>
      <c r="Z120" s="131"/>
      <c r="AA120" s="111"/>
      <c r="AB120" s="111"/>
      <c r="AC120" s="135"/>
      <c r="AD120" s="126"/>
      <c r="AE120" s="136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8"/>
      <c r="BC120" s="139"/>
      <c r="BD120" s="135"/>
      <c r="BE120" s="135"/>
      <c r="BF120" s="135"/>
      <c r="BG120" s="135"/>
      <c r="BH120" s="111"/>
      <c r="BI120" s="135"/>
      <c r="BJ120" s="135"/>
      <c r="BK120" s="225"/>
      <c r="BL120" s="224"/>
      <c r="BM120" s="225"/>
      <c r="BN120" s="225"/>
      <c r="BO120" s="126"/>
      <c r="BP120" s="135"/>
      <c r="BQ120" s="135"/>
      <c r="BR120" s="135"/>
      <c r="BS120" s="135"/>
      <c r="BT120" s="135"/>
      <c r="BU120" s="140"/>
      <c r="BV120" s="141"/>
    </row>
    <row r="121" spans="1:77" s="7" customFormat="1" ht="24.95" customHeight="1" x14ac:dyDescent="0.25">
      <c r="A121" s="567"/>
      <c r="B121" s="556"/>
      <c r="C121" s="111"/>
      <c r="D121" s="112"/>
      <c r="E121" s="126"/>
      <c r="F121" s="127"/>
      <c r="G121" s="128"/>
      <c r="H121" s="128"/>
      <c r="I121" s="128"/>
      <c r="J121" s="128"/>
      <c r="K121" s="129"/>
      <c r="L121" s="130"/>
      <c r="M121" s="131"/>
      <c r="N121" s="130"/>
      <c r="O121" s="135"/>
      <c r="P121" s="135"/>
      <c r="Q121" s="131"/>
      <c r="R121" s="130"/>
      <c r="S121" s="135"/>
      <c r="T121" s="135"/>
      <c r="U121" s="131"/>
      <c r="V121" s="130"/>
      <c r="W121" s="135"/>
      <c r="X121" s="135"/>
      <c r="Y121" s="135"/>
      <c r="Z121" s="131"/>
      <c r="AA121" s="111"/>
      <c r="AB121" s="111"/>
      <c r="AC121" s="135"/>
      <c r="AD121" s="126"/>
      <c r="AE121" s="136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8"/>
      <c r="BC121" s="139"/>
      <c r="BD121" s="135"/>
      <c r="BE121" s="135"/>
      <c r="BF121" s="135"/>
      <c r="BG121" s="135"/>
      <c r="BH121" s="111"/>
      <c r="BI121" s="135"/>
      <c r="BJ121" s="135"/>
      <c r="BK121" s="135">
        <f>+'[1]PRESUP. URB. GYP 99 SAS ZOMAC'!F77/4</f>
        <v>14381965.5</v>
      </c>
      <c r="BL121" s="111">
        <f t="shared" si="13"/>
        <v>14381965.5</v>
      </c>
      <c r="BM121" s="135">
        <f t="shared" si="13"/>
        <v>14381965.5</v>
      </c>
      <c r="BN121" s="135">
        <f t="shared" si="13"/>
        <v>14381965.5</v>
      </c>
      <c r="BO121" s="126"/>
      <c r="BP121" s="135"/>
      <c r="BQ121" s="135"/>
      <c r="BR121" s="135"/>
      <c r="BS121" s="135"/>
      <c r="BT121" s="135"/>
      <c r="BU121" s="140"/>
      <c r="BV121" s="141"/>
      <c r="BW121" s="7">
        <f>SUM(C121:BV121)</f>
        <v>57527862</v>
      </c>
      <c r="BX121" s="7">
        <f>+'[1]PRESUP. URB. GYP 99 SAS ZOMAC'!F77</f>
        <v>57527862</v>
      </c>
      <c r="BY121" s="7">
        <f>+BX121-BW121</f>
        <v>0</v>
      </c>
    </row>
    <row r="122" spans="1:77" s="7" customFormat="1" ht="84.95" customHeight="1" x14ac:dyDescent="0.25">
      <c r="A122" s="567" t="str">
        <f>+'[1]PRESUP. URB. GYP 99 SAS ZOMAC'!A79</f>
        <v>2.1.7.5.1</v>
      </c>
      <c r="B122" s="556" t="str">
        <f>+'[1]PRESUP. URB. GYP 99 SAS ZOMAC'!B79</f>
        <v xml:space="preserve">VALVULA DE 12"-ACERO INOX-COMPUERTA TIPO GUILLOTINA BIDIRECCIONAL  TIPO WAFER CON VOLANTE (SEGUN MEDIDAS).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</v>
      </c>
      <c r="C122" s="111"/>
      <c r="D122" s="112"/>
      <c r="E122" s="126"/>
      <c r="F122" s="127"/>
      <c r="G122" s="128"/>
      <c r="H122" s="128"/>
      <c r="I122" s="128"/>
      <c r="J122" s="128"/>
      <c r="K122" s="129"/>
      <c r="L122" s="130"/>
      <c r="M122" s="131"/>
      <c r="N122" s="130"/>
      <c r="O122" s="135"/>
      <c r="P122" s="135"/>
      <c r="Q122" s="131"/>
      <c r="R122" s="130"/>
      <c r="S122" s="135"/>
      <c r="T122" s="135"/>
      <c r="U122" s="131"/>
      <c r="V122" s="130"/>
      <c r="W122" s="135"/>
      <c r="X122" s="135"/>
      <c r="Y122" s="135"/>
      <c r="Z122" s="131"/>
      <c r="AA122" s="111"/>
      <c r="AB122" s="111"/>
      <c r="AC122" s="135"/>
      <c r="AD122" s="126"/>
      <c r="AE122" s="136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8"/>
      <c r="BC122" s="139"/>
      <c r="BD122" s="135"/>
      <c r="BE122" s="135"/>
      <c r="BF122" s="197"/>
      <c r="BG122" s="197"/>
      <c r="BH122" s="199"/>
      <c r="BI122" s="197"/>
      <c r="BJ122" s="197"/>
      <c r="BK122" s="197"/>
      <c r="BL122" s="199"/>
      <c r="BM122" s="197"/>
      <c r="BN122" s="197"/>
      <c r="BO122" s="200"/>
      <c r="BP122" s="135"/>
      <c r="BQ122" s="135"/>
      <c r="BR122" s="135"/>
      <c r="BS122" s="135"/>
      <c r="BT122" s="135"/>
      <c r="BU122" s="140"/>
      <c r="BV122" s="141"/>
    </row>
    <row r="123" spans="1:77" s="7" customFormat="1" ht="84.95" customHeight="1" x14ac:dyDescent="0.25">
      <c r="A123" s="567"/>
      <c r="B123" s="556"/>
      <c r="C123" s="111"/>
      <c r="D123" s="112"/>
      <c r="E123" s="126"/>
      <c r="F123" s="127"/>
      <c r="G123" s="128"/>
      <c r="H123" s="128"/>
      <c r="I123" s="128"/>
      <c r="J123" s="128"/>
      <c r="K123" s="129"/>
      <c r="L123" s="130"/>
      <c r="M123" s="131"/>
      <c r="N123" s="130"/>
      <c r="O123" s="135"/>
      <c r="P123" s="135"/>
      <c r="Q123" s="131"/>
      <c r="R123" s="130"/>
      <c r="S123" s="135"/>
      <c r="T123" s="135"/>
      <c r="U123" s="131"/>
      <c r="V123" s="130"/>
      <c r="W123" s="135"/>
      <c r="X123" s="135"/>
      <c r="Y123" s="135"/>
      <c r="Z123" s="131"/>
      <c r="AA123" s="111"/>
      <c r="AB123" s="111"/>
      <c r="AC123" s="135"/>
      <c r="AD123" s="126"/>
      <c r="AE123" s="136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8"/>
      <c r="BC123" s="139"/>
      <c r="BD123" s="135"/>
      <c r="BE123" s="135"/>
      <c r="BF123" s="135">
        <f>+'[1]PRESUP. URB. GYP 99 SAS ZOMAC'!F79/10</f>
        <v>948119.2</v>
      </c>
      <c r="BG123" s="135">
        <f>+BF123</f>
        <v>948119.2</v>
      </c>
      <c r="BH123" s="111">
        <f t="shared" ref="BH123:BO123" si="14">+BG123</f>
        <v>948119.2</v>
      </c>
      <c r="BI123" s="135">
        <f t="shared" si="14"/>
        <v>948119.2</v>
      </c>
      <c r="BJ123" s="135">
        <f t="shared" si="14"/>
        <v>948119.2</v>
      </c>
      <c r="BK123" s="135">
        <f t="shared" si="14"/>
        <v>948119.2</v>
      </c>
      <c r="BL123" s="111">
        <f t="shared" si="14"/>
        <v>948119.2</v>
      </c>
      <c r="BM123" s="135">
        <f t="shared" si="14"/>
        <v>948119.2</v>
      </c>
      <c r="BN123" s="135">
        <f t="shared" si="14"/>
        <v>948119.2</v>
      </c>
      <c r="BO123" s="126">
        <f t="shared" si="14"/>
        <v>948119.2</v>
      </c>
      <c r="BP123" s="135"/>
      <c r="BQ123" s="135"/>
      <c r="BR123" s="135"/>
      <c r="BS123" s="135"/>
      <c r="BT123" s="135"/>
      <c r="BU123" s="140"/>
      <c r="BV123" s="141"/>
      <c r="BW123" s="7">
        <f>SUM(C123:BV123)</f>
        <v>9481192</v>
      </c>
      <c r="BX123" s="7">
        <f>+'[1]PRESUP. URB. GYP 99 SAS ZOMAC'!F79</f>
        <v>9481192</v>
      </c>
      <c r="BY123" s="7">
        <f>+BX123-BW123</f>
        <v>0</v>
      </c>
    </row>
    <row r="124" spans="1:77" s="7" customFormat="1" ht="95.1" customHeight="1" x14ac:dyDescent="0.25">
      <c r="A124" s="567" t="str">
        <f>+'[1]PRESUP. URB. GYP 99 SAS ZOMAC'!A80</f>
        <v>2.1.7.5.2</v>
      </c>
      <c r="B124" s="556" t="str">
        <f>+'[1]PRESUP. URB. GYP 99 SAS ZOMAC'!B80</f>
        <v>PASAMURO 10"X70cm AC.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v>
      </c>
      <c r="C124" s="111"/>
      <c r="D124" s="112"/>
      <c r="E124" s="126"/>
      <c r="F124" s="127"/>
      <c r="G124" s="128"/>
      <c r="H124" s="128"/>
      <c r="I124" s="128"/>
      <c r="J124" s="128"/>
      <c r="K124" s="129"/>
      <c r="L124" s="130"/>
      <c r="M124" s="131"/>
      <c r="N124" s="130"/>
      <c r="O124" s="135"/>
      <c r="P124" s="135"/>
      <c r="Q124" s="131"/>
      <c r="R124" s="130"/>
      <c r="S124" s="135"/>
      <c r="T124" s="135"/>
      <c r="U124" s="131"/>
      <c r="V124" s="130"/>
      <c r="W124" s="135"/>
      <c r="X124" s="135"/>
      <c r="Y124" s="135"/>
      <c r="Z124" s="131"/>
      <c r="AA124" s="111"/>
      <c r="AB124" s="111"/>
      <c r="AC124" s="135"/>
      <c r="AD124" s="126"/>
      <c r="AE124" s="136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8"/>
      <c r="BC124" s="139"/>
      <c r="BD124" s="135"/>
      <c r="BE124" s="135"/>
      <c r="BF124" s="135"/>
      <c r="BG124" s="135"/>
      <c r="BH124" s="111"/>
      <c r="BI124" s="135"/>
      <c r="BJ124" s="225"/>
      <c r="BK124" s="225"/>
      <c r="BL124" s="224"/>
      <c r="BM124" s="135"/>
      <c r="BN124" s="135"/>
      <c r="BO124" s="126"/>
      <c r="BP124" s="135"/>
      <c r="BQ124" s="135"/>
      <c r="BR124" s="135"/>
      <c r="BS124" s="135"/>
      <c r="BT124" s="135"/>
      <c r="BU124" s="140"/>
      <c r="BV124" s="141"/>
    </row>
    <row r="125" spans="1:77" s="7" customFormat="1" ht="95.1" customHeight="1" x14ac:dyDescent="0.25">
      <c r="A125" s="567"/>
      <c r="B125" s="556"/>
      <c r="C125" s="111"/>
      <c r="D125" s="112"/>
      <c r="E125" s="126"/>
      <c r="F125" s="127"/>
      <c r="G125" s="128"/>
      <c r="H125" s="128"/>
      <c r="I125" s="128"/>
      <c r="J125" s="128"/>
      <c r="K125" s="129"/>
      <c r="L125" s="130"/>
      <c r="M125" s="131"/>
      <c r="N125" s="130"/>
      <c r="O125" s="135"/>
      <c r="P125" s="135"/>
      <c r="Q125" s="131"/>
      <c r="R125" s="130"/>
      <c r="S125" s="135"/>
      <c r="T125" s="135"/>
      <c r="U125" s="131"/>
      <c r="V125" s="130"/>
      <c r="W125" s="135"/>
      <c r="X125" s="135"/>
      <c r="Y125" s="135"/>
      <c r="Z125" s="131"/>
      <c r="AA125" s="111"/>
      <c r="AB125" s="111"/>
      <c r="AC125" s="135"/>
      <c r="AD125" s="126"/>
      <c r="AE125" s="136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8"/>
      <c r="BC125" s="139"/>
      <c r="BD125" s="135"/>
      <c r="BE125" s="135"/>
      <c r="BF125" s="135"/>
      <c r="BG125" s="135"/>
      <c r="BH125" s="111"/>
      <c r="BI125" s="135"/>
      <c r="BJ125" s="135">
        <f>+'[1]PRESUP. URB. GYP 99 SAS ZOMAC'!F80/3</f>
        <v>1294644</v>
      </c>
      <c r="BK125" s="135">
        <f>+BJ125</f>
        <v>1294644</v>
      </c>
      <c r="BL125" s="111">
        <f>+BK125</f>
        <v>1294644</v>
      </c>
      <c r="BM125" s="135"/>
      <c r="BN125" s="135"/>
      <c r="BO125" s="126"/>
      <c r="BP125" s="135"/>
      <c r="BQ125" s="135"/>
      <c r="BR125" s="135"/>
      <c r="BS125" s="135"/>
      <c r="BT125" s="135"/>
      <c r="BU125" s="140"/>
      <c r="BV125" s="141"/>
      <c r="BW125" s="7">
        <f>SUM(C125:BV125)</f>
        <v>3883932</v>
      </c>
      <c r="BX125" s="7">
        <f>+'[1]PRESUP. URB. GYP 99 SAS ZOMAC'!F80</f>
        <v>3883932</v>
      </c>
      <c r="BY125" s="7">
        <f>+BX125-BW125</f>
        <v>0</v>
      </c>
    </row>
    <row r="126" spans="1:77" s="7" customFormat="1" ht="95.1" customHeight="1" x14ac:dyDescent="0.25">
      <c r="A126" s="567" t="str">
        <f>+'[1]PRESUP. URB. GYP 99 SAS ZOMAC'!A81</f>
        <v>2.1.7.5.3</v>
      </c>
      <c r="B126" s="556" t="str">
        <f>+'[1]PRESUP. URB. GYP 99 SAS ZOMAC'!B81</f>
        <v>SUMINISTRO ADAPTADOR BRIDA UNIVERSAL PARA PVC 10". Comprende el suministro, transporte, almacenamiento, manejo y colocación del elemento. con los alineamientos, cotas y pendientes mostrados en los planos del proyecto, las libretas de topografía o los ordenados por la Interventoría. Incluye el suministro del material y la instalación del accesorio a la tubería.  Incluye los equipos, herramientas, mano de obra y uniones o elementos de unión necesarios para su normal funcionamiento. La nivelación de todos los elementos instalados será revisado con comisiones de topografía, dejando registro de los levantamientos realizados.</v>
      </c>
      <c r="C126" s="111"/>
      <c r="D126" s="112"/>
      <c r="E126" s="126"/>
      <c r="F126" s="127"/>
      <c r="G126" s="128"/>
      <c r="H126" s="128"/>
      <c r="I126" s="128"/>
      <c r="J126" s="128"/>
      <c r="K126" s="129"/>
      <c r="L126" s="130"/>
      <c r="M126" s="131"/>
      <c r="N126" s="130"/>
      <c r="O126" s="135"/>
      <c r="P126" s="135"/>
      <c r="Q126" s="131"/>
      <c r="R126" s="130"/>
      <c r="S126" s="135"/>
      <c r="T126" s="135"/>
      <c r="U126" s="131"/>
      <c r="V126" s="130"/>
      <c r="W126" s="135"/>
      <c r="X126" s="135"/>
      <c r="Y126" s="135"/>
      <c r="Z126" s="131"/>
      <c r="AA126" s="111"/>
      <c r="AB126" s="111"/>
      <c r="AC126" s="135"/>
      <c r="AD126" s="126"/>
      <c r="AE126" s="136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8"/>
      <c r="BC126" s="139"/>
      <c r="BD126" s="135"/>
      <c r="BE126" s="135"/>
      <c r="BF126" s="135"/>
      <c r="BG126" s="135"/>
      <c r="BH126" s="111"/>
      <c r="BI126" s="135"/>
      <c r="BJ126" s="197"/>
      <c r="BK126" s="197"/>
      <c r="BL126" s="199"/>
      <c r="BM126" s="135"/>
      <c r="BN126" s="135"/>
      <c r="BO126" s="126"/>
      <c r="BP126" s="135"/>
      <c r="BQ126" s="135"/>
      <c r="BR126" s="135"/>
      <c r="BS126" s="135"/>
      <c r="BT126" s="135"/>
      <c r="BU126" s="140"/>
      <c r="BV126" s="141"/>
    </row>
    <row r="127" spans="1:77" s="7" customFormat="1" ht="95.1" customHeight="1" x14ac:dyDescent="0.25">
      <c r="A127" s="567"/>
      <c r="B127" s="556"/>
      <c r="C127" s="111"/>
      <c r="D127" s="112"/>
      <c r="E127" s="126"/>
      <c r="F127" s="127"/>
      <c r="G127" s="128"/>
      <c r="H127" s="128"/>
      <c r="I127" s="128"/>
      <c r="J127" s="128"/>
      <c r="K127" s="129"/>
      <c r="L127" s="130"/>
      <c r="M127" s="131"/>
      <c r="N127" s="130"/>
      <c r="O127" s="135"/>
      <c r="P127" s="135"/>
      <c r="Q127" s="131"/>
      <c r="R127" s="130"/>
      <c r="S127" s="135"/>
      <c r="T127" s="135"/>
      <c r="U127" s="131"/>
      <c r="V127" s="130"/>
      <c r="W127" s="135"/>
      <c r="X127" s="135"/>
      <c r="Y127" s="135"/>
      <c r="Z127" s="131"/>
      <c r="AA127" s="111"/>
      <c r="AB127" s="111"/>
      <c r="AC127" s="135"/>
      <c r="AD127" s="126"/>
      <c r="AE127" s="136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8"/>
      <c r="BC127" s="139"/>
      <c r="BD127" s="135"/>
      <c r="BE127" s="135"/>
      <c r="BF127" s="135"/>
      <c r="BG127" s="135"/>
      <c r="BH127" s="111"/>
      <c r="BI127" s="135"/>
      <c r="BJ127" s="135">
        <f>+'[1]PRESUP. URB. GYP 99 SAS ZOMAC'!F81/3</f>
        <v>1314644</v>
      </c>
      <c r="BK127" s="135">
        <f>+BJ127</f>
        <v>1314644</v>
      </c>
      <c r="BL127" s="111">
        <f>+BK127</f>
        <v>1314644</v>
      </c>
      <c r="BM127" s="135"/>
      <c r="BN127" s="135"/>
      <c r="BO127" s="126"/>
      <c r="BP127" s="135"/>
      <c r="BQ127" s="135"/>
      <c r="BR127" s="135"/>
      <c r="BS127" s="135"/>
      <c r="BT127" s="135"/>
      <c r="BU127" s="140"/>
      <c r="BV127" s="141"/>
      <c r="BW127" s="7">
        <f>SUM(C127:BV127)</f>
        <v>3943932</v>
      </c>
      <c r="BX127" s="7">
        <f>+'[1]PRESUP. URB. GYP 99 SAS ZOMAC'!F81</f>
        <v>3943932</v>
      </c>
      <c r="BY127" s="7">
        <f>+BX127-BW127</f>
        <v>0</v>
      </c>
    </row>
    <row r="128" spans="1:77" s="7" customFormat="1" ht="20.100000000000001" customHeight="1" x14ac:dyDescent="0.25">
      <c r="A128" s="567" t="str">
        <f>+'[1]PRESUP. URB. GYP 99 SAS ZOMAC'!A83</f>
        <v>2.1.7.6.1</v>
      </c>
      <c r="B128" s="556" t="str">
        <f>+'[1]PRESUP. URB. GYP 99 SAS ZOMAC'!B83</f>
        <v>IMPERMEABILIZACIÓN  INTERNA CON POLIUREA  o SIKAPLAN según ficha técnica</v>
      </c>
      <c r="C128" s="111"/>
      <c r="D128" s="112"/>
      <c r="E128" s="126"/>
      <c r="F128" s="127"/>
      <c r="G128" s="128"/>
      <c r="H128" s="128"/>
      <c r="I128" s="128"/>
      <c r="J128" s="128"/>
      <c r="K128" s="129"/>
      <c r="L128" s="130"/>
      <c r="M128" s="131"/>
      <c r="N128" s="130"/>
      <c r="O128" s="135"/>
      <c r="P128" s="135"/>
      <c r="Q128" s="131"/>
      <c r="R128" s="130"/>
      <c r="S128" s="135"/>
      <c r="T128" s="135"/>
      <c r="U128" s="131"/>
      <c r="V128" s="130"/>
      <c r="W128" s="135"/>
      <c r="X128" s="135"/>
      <c r="Y128" s="135"/>
      <c r="Z128" s="131"/>
      <c r="AA128" s="111"/>
      <c r="AB128" s="111"/>
      <c r="AC128" s="135"/>
      <c r="AD128" s="126"/>
      <c r="AE128" s="136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8"/>
      <c r="BC128" s="139"/>
      <c r="BD128" s="135"/>
      <c r="BE128" s="135"/>
      <c r="BF128" s="135"/>
      <c r="BG128" s="135"/>
      <c r="BH128" s="111"/>
      <c r="BI128" s="135"/>
      <c r="BJ128" s="135"/>
      <c r="BK128" s="135"/>
      <c r="BL128" s="111"/>
      <c r="BM128" s="225"/>
      <c r="BN128" s="225"/>
      <c r="BO128" s="226"/>
      <c r="BP128" s="225"/>
      <c r="BQ128" s="135"/>
      <c r="BR128" s="135"/>
      <c r="BS128" s="135"/>
      <c r="BT128" s="135"/>
      <c r="BU128" s="140"/>
      <c r="BV128" s="141"/>
    </row>
    <row r="129" spans="1:79" s="7" customFormat="1" ht="20.100000000000001" customHeight="1" x14ac:dyDescent="0.25">
      <c r="A129" s="567"/>
      <c r="B129" s="556"/>
      <c r="C129" s="111"/>
      <c r="D129" s="112"/>
      <c r="E129" s="126"/>
      <c r="F129" s="127"/>
      <c r="G129" s="128"/>
      <c r="H129" s="128"/>
      <c r="I129" s="128"/>
      <c r="J129" s="128"/>
      <c r="K129" s="129"/>
      <c r="L129" s="130"/>
      <c r="M129" s="131"/>
      <c r="N129" s="130"/>
      <c r="O129" s="135"/>
      <c r="P129" s="135"/>
      <c r="Q129" s="131"/>
      <c r="R129" s="130"/>
      <c r="S129" s="135"/>
      <c r="T129" s="135"/>
      <c r="U129" s="131"/>
      <c r="V129" s="130"/>
      <c r="W129" s="135"/>
      <c r="X129" s="135"/>
      <c r="Y129" s="135"/>
      <c r="Z129" s="131"/>
      <c r="AA129" s="111"/>
      <c r="AB129" s="111"/>
      <c r="AC129" s="135"/>
      <c r="AD129" s="126"/>
      <c r="AE129" s="136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8"/>
      <c r="BC129" s="139"/>
      <c r="BD129" s="135"/>
      <c r="BE129" s="135"/>
      <c r="BF129" s="135"/>
      <c r="BG129" s="135"/>
      <c r="BH129" s="111"/>
      <c r="BI129" s="135"/>
      <c r="BJ129" s="135"/>
      <c r="BK129" s="135"/>
      <c r="BL129" s="111"/>
      <c r="BM129" s="135">
        <f>+'[1]PRESUP. URB. GYP 99 SAS ZOMAC'!F83/4</f>
        <v>1305975.9375</v>
      </c>
      <c r="BN129" s="135">
        <f t="shared" ref="BN129:BO131" si="15">+BM129</f>
        <v>1305975.9375</v>
      </c>
      <c r="BO129" s="126">
        <f t="shared" si="15"/>
        <v>1305975.9375</v>
      </c>
      <c r="BP129" s="135">
        <f>+BO129</f>
        <v>1305975.9375</v>
      </c>
      <c r="BQ129" s="135"/>
      <c r="BR129" s="135"/>
      <c r="BS129" s="135"/>
      <c r="BT129" s="135"/>
      <c r="BU129" s="140"/>
      <c r="BV129" s="141"/>
      <c r="BW129" s="7">
        <f>SUM(C129:BV129)</f>
        <v>5223903.75</v>
      </c>
      <c r="BX129" s="7">
        <f>+'[1]PRESUP. URB. GYP 99 SAS ZOMAC'!F83</f>
        <v>5223903.75</v>
      </c>
      <c r="BY129" s="7">
        <f>+BX129-BW129</f>
        <v>0</v>
      </c>
    </row>
    <row r="130" spans="1:79" s="7" customFormat="1" ht="24.95" customHeight="1" x14ac:dyDescent="0.25">
      <c r="A130" s="567" t="str">
        <f>+'[1]PRESUP. URB. GYP 99 SAS ZOMAC'!A84</f>
        <v>2.1.7.6.2</v>
      </c>
      <c r="B130" s="556" t="str">
        <f>+'[1]PRESUP. URB. GYP 99 SAS ZOMAC'!B84</f>
        <v>Suministro e instalación de filtros, incluye tubería PVC perforada de 4", geotextil no tejido 1600, triturado de 1/2", 3/4", 1".</v>
      </c>
      <c r="C130" s="111"/>
      <c r="D130" s="112"/>
      <c r="E130" s="126"/>
      <c r="F130" s="127"/>
      <c r="G130" s="128"/>
      <c r="H130" s="128"/>
      <c r="I130" s="128"/>
      <c r="J130" s="128"/>
      <c r="K130" s="129"/>
      <c r="L130" s="130"/>
      <c r="M130" s="131"/>
      <c r="N130" s="130"/>
      <c r="O130" s="135"/>
      <c r="P130" s="135"/>
      <c r="Q130" s="131"/>
      <c r="R130" s="130"/>
      <c r="S130" s="135"/>
      <c r="T130" s="135"/>
      <c r="U130" s="131"/>
      <c r="V130" s="130"/>
      <c r="W130" s="135"/>
      <c r="X130" s="135"/>
      <c r="Y130" s="135"/>
      <c r="Z130" s="131"/>
      <c r="AA130" s="111"/>
      <c r="AB130" s="111"/>
      <c r="AC130" s="135"/>
      <c r="AD130" s="126"/>
      <c r="AE130" s="136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8"/>
      <c r="BC130" s="139"/>
      <c r="BD130" s="135"/>
      <c r="BE130" s="135"/>
      <c r="BF130" s="135"/>
      <c r="BG130" s="135"/>
      <c r="BH130" s="111"/>
      <c r="BI130" s="135"/>
      <c r="BJ130" s="135"/>
      <c r="BK130" s="135"/>
      <c r="BL130" s="111"/>
      <c r="BM130" s="197"/>
      <c r="BN130" s="197"/>
      <c r="BO130" s="200"/>
      <c r="BP130" s="197"/>
      <c r="BQ130" s="135"/>
      <c r="BR130" s="135"/>
      <c r="BS130" s="135"/>
      <c r="BT130" s="135"/>
      <c r="BU130" s="140"/>
      <c r="BV130" s="141"/>
    </row>
    <row r="131" spans="1:79" s="7" customFormat="1" ht="24.95" customHeight="1" x14ac:dyDescent="0.25">
      <c r="A131" s="567"/>
      <c r="B131" s="556"/>
      <c r="C131" s="111"/>
      <c r="D131" s="112"/>
      <c r="E131" s="126"/>
      <c r="F131" s="127"/>
      <c r="G131" s="128"/>
      <c r="H131" s="128"/>
      <c r="I131" s="128"/>
      <c r="J131" s="128"/>
      <c r="K131" s="129"/>
      <c r="L131" s="130"/>
      <c r="M131" s="131"/>
      <c r="N131" s="130"/>
      <c r="O131" s="135"/>
      <c r="P131" s="135"/>
      <c r="Q131" s="131"/>
      <c r="R131" s="130"/>
      <c r="S131" s="135"/>
      <c r="T131" s="135"/>
      <c r="U131" s="131"/>
      <c r="V131" s="130"/>
      <c r="W131" s="135"/>
      <c r="X131" s="135"/>
      <c r="Y131" s="135"/>
      <c r="Z131" s="131"/>
      <c r="AA131" s="111"/>
      <c r="AB131" s="111"/>
      <c r="AC131" s="135"/>
      <c r="AD131" s="126"/>
      <c r="AE131" s="136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8"/>
      <c r="BC131" s="139"/>
      <c r="BD131" s="135"/>
      <c r="BE131" s="135"/>
      <c r="BF131" s="135"/>
      <c r="BG131" s="135"/>
      <c r="BH131" s="111"/>
      <c r="BI131" s="135"/>
      <c r="BJ131" s="135"/>
      <c r="BK131" s="135"/>
      <c r="BL131" s="111"/>
      <c r="BM131" s="135">
        <f>+'[1]PRESUP. URB. GYP 99 SAS ZOMAC'!F84/4</f>
        <v>415038</v>
      </c>
      <c r="BN131" s="135">
        <f t="shared" si="15"/>
        <v>415038</v>
      </c>
      <c r="BO131" s="126">
        <f t="shared" si="15"/>
        <v>415038</v>
      </c>
      <c r="BP131" s="135">
        <f>+BO131</f>
        <v>415038</v>
      </c>
      <c r="BQ131" s="135"/>
      <c r="BR131" s="135"/>
      <c r="BS131" s="135"/>
      <c r="BT131" s="135"/>
      <c r="BU131" s="140"/>
      <c r="BV131" s="141"/>
      <c r="BW131" s="7">
        <f>SUM(C131:BV131)</f>
        <v>1660152</v>
      </c>
      <c r="BX131" s="7">
        <f>+'[1]PRESUP. URB. GYP 99 SAS ZOMAC'!F84</f>
        <v>1660152</v>
      </c>
      <c r="BY131" s="7">
        <f>+BX131-BW131</f>
        <v>0</v>
      </c>
    </row>
    <row r="132" spans="1:79" s="7" customFormat="1" ht="24.95" customHeight="1" x14ac:dyDescent="0.25">
      <c r="A132" s="567" t="str">
        <f>+'[1]PRESUP. URB. GYP 99 SAS ZOMAC'!A86</f>
        <v>2.1.7.7.1</v>
      </c>
      <c r="B132" s="556" t="str">
        <f>+'[1]PRESUP. URB. GYP 99 SAS ZOMAC'!B86</f>
        <v>SUMINISTRO E INSTALACION DE Cinta PVC-O30, tipo central-ancho 30cm, se incluyen accesorios esquineros pieza en 90 y pieza en Tee</v>
      </c>
      <c r="C132" s="111"/>
      <c r="D132" s="112"/>
      <c r="E132" s="126"/>
      <c r="F132" s="127"/>
      <c r="G132" s="128"/>
      <c r="H132" s="128"/>
      <c r="I132" s="128"/>
      <c r="J132" s="128"/>
      <c r="K132" s="129"/>
      <c r="L132" s="130"/>
      <c r="M132" s="131"/>
      <c r="N132" s="130"/>
      <c r="O132" s="135"/>
      <c r="P132" s="135"/>
      <c r="Q132" s="131"/>
      <c r="R132" s="130"/>
      <c r="S132" s="135"/>
      <c r="T132" s="135"/>
      <c r="U132" s="131"/>
      <c r="V132" s="130"/>
      <c r="W132" s="135"/>
      <c r="X132" s="135"/>
      <c r="Y132" s="135"/>
      <c r="Z132" s="131"/>
      <c r="AA132" s="111"/>
      <c r="AB132" s="111"/>
      <c r="AC132" s="135"/>
      <c r="AD132" s="126"/>
      <c r="AE132" s="136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8"/>
      <c r="BC132" s="139"/>
      <c r="BD132" s="135"/>
      <c r="BE132" s="135"/>
      <c r="BF132" s="135"/>
      <c r="BG132" s="135"/>
      <c r="BH132" s="111"/>
      <c r="BI132" s="225"/>
      <c r="BJ132" s="225"/>
      <c r="BK132" s="225"/>
      <c r="BL132" s="224"/>
      <c r="BM132" s="135"/>
      <c r="BN132" s="135"/>
      <c r="BO132" s="126"/>
      <c r="BP132" s="135"/>
      <c r="BQ132" s="135"/>
      <c r="BR132" s="135"/>
      <c r="BS132" s="135"/>
      <c r="BT132" s="135"/>
      <c r="BU132" s="140"/>
      <c r="BV132" s="141"/>
    </row>
    <row r="133" spans="1:79" ht="24.95" customHeight="1" x14ac:dyDescent="0.25">
      <c r="A133" s="567"/>
      <c r="B133" s="556"/>
      <c r="C133" s="111"/>
      <c r="D133" s="112"/>
      <c r="E133" s="126"/>
      <c r="F133" s="127"/>
      <c r="G133" s="128"/>
      <c r="H133" s="128"/>
      <c r="I133" s="128"/>
      <c r="J133" s="128"/>
      <c r="K133" s="129"/>
      <c r="L133" s="130"/>
      <c r="M133" s="131"/>
      <c r="N133" s="130"/>
      <c r="O133" s="135"/>
      <c r="P133" s="135"/>
      <c r="Q133" s="131"/>
      <c r="R133" s="130"/>
      <c r="S133" s="135"/>
      <c r="T133" s="135"/>
      <c r="U133" s="131"/>
      <c r="V133" s="130"/>
      <c r="W133" s="135"/>
      <c r="X133" s="135"/>
      <c r="Y133" s="135"/>
      <c r="Z133" s="131"/>
      <c r="AA133" s="111"/>
      <c r="AB133" s="111"/>
      <c r="AC133" s="135"/>
      <c r="AD133" s="126"/>
      <c r="AE133" s="136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8"/>
      <c r="BC133" s="139"/>
      <c r="BD133" s="135"/>
      <c r="BE133" s="135"/>
      <c r="BF133" s="135"/>
      <c r="BG133" s="135"/>
      <c r="BH133" s="111"/>
      <c r="BI133" s="135">
        <f>+'[1]PRESUP. URB. GYP 99 SAS ZOMAC'!F86/4</f>
        <v>545995.4</v>
      </c>
      <c r="BJ133" s="135">
        <f>+BI133</f>
        <v>545995.4</v>
      </c>
      <c r="BK133" s="135">
        <f t="shared" ref="BK133:BL137" si="16">+BJ133</f>
        <v>545995.4</v>
      </c>
      <c r="BL133" s="135">
        <f t="shared" si="16"/>
        <v>545995.4</v>
      </c>
      <c r="BM133" s="135"/>
      <c r="BN133" s="135"/>
      <c r="BO133" s="126"/>
      <c r="BP133" s="135"/>
      <c r="BQ133" s="135"/>
      <c r="BR133" s="135"/>
      <c r="BS133" s="135"/>
      <c r="BT133" s="135"/>
      <c r="BU133" s="140"/>
      <c r="BV133" s="141"/>
      <c r="BW133" s="7">
        <f>SUM(C133:BV133)</f>
        <v>2183981.6</v>
      </c>
      <c r="BX133" s="7">
        <f>+'[1]PRESUP. URB. GYP 99 SAS ZOMAC'!F86</f>
        <v>2183981.6</v>
      </c>
      <c r="BY133" s="7">
        <f>+BX133-BW133</f>
        <v>0</v>
      </c>
    </row>
    <row r="134" spans="1:79" ht="20.100000000000001" customHeight="1" x14ac:dyDescent="0.25">
      <c r="A134" s="567" t="str">
        <f>+'[1]PRESUP. URB. GYP 99 SAS ZOMAC'!A87</f>
        <v>2.1.7.7.2</v>
      </c>
      <c r="B134" s="556" t="str">
        <f>+'[1]PRESUP. URB. GYP 99 SAS ZOMAC'!B87</f>
        <v>Suministro de Marco en acero galvanizado Angulo de 3" incluye instalación</v>
      </c>
      <c r="C134" s="111"/>
      <c r="D134" s="112"/>
      <c r="E134" s="126"/>
      <c r="F134" s="127"/>
      <c r="G134" s="128"/>
      <c r="H134" s="128"/>
      <c r="I134" s="128"/>
      <c r="J134" s="128"/>
      <c r="K134" s="129"/>
      <c r="L134" s="130"/>
      <c r="M134" s="131"/>
      <c r="N134" s="130"/>
      <c r="O134" s="135"/>
      <c r="P134" s="135"/>
      <c r="Q134" s="131"/>
      <c r="R134" s="130"/>
      <c r="S134" s="135"/>
      <c r="T134" s="135"/>
      <c r="U134" s="131"/>
      <c r="V134" s="130"/>
      <c r="W134" s="135"/>
      <c r="X134" s="135"/>
      <c r="Y134" s="135"/>
      <c r="Z134" s="131"/>
      <c r="AA134" s="111"/>
      <c r="AB134" s="111"/>
      <c r="AC134" s="135"/>
      <c r="AD134" s="126"/>
      <c r="AE134" s="136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8"/>
      <c r="BC134" s="139"/>
      <c r="BD134" s="135"/>
      <c r="BE134" s="135"/>
      <c r="BF134" s="135"/>
      <c r="BG134" s="135"/>
      <c r="BH134" s="111"/>
      <c r="BI134" s="197"/>
      <c r="BJ134" s="197"/>
      <c r="BK134" s="197"/>
      <c r="BL134" s="199"/>
      <c r="BM134" s="135"/>
      <c r="BN134" s="135"/>
      <c r="BO134" s="126"/>
      <c r="BP134" s="135"/>
      <c r="BQ134" s="135"/>
      <c r="BR134" s="135"/>
      <c r="BS134" s="135"/>
      <c r="BT134" s="135"/>
      <c r="BU134" s="140"/>
      <c r="BV134" s="141"/>
      <c r="BW134" s="7"/>
    </row>
    <row r="135" spans="1:79" ht="20.100000000000001" customHeight="1" x14ac:dyDescent="0.25">
      <c r="A135" s="567"/>
      <c r="B135" s="556"/>
      <c r="C135" s="111"/>
      <c r="D135" s="112"/>
      <c r="E135" s="126"/>
      <c r="F135" s="127"/>
      <c r="G135" s="128"/>
      <c r="H135" s="128"/>
      <c r="I135" s="128"/>
      <c r="J135" s="128"/>
      <c r="K135" s="129"/>
      <c r="L135" s="130"/>
      <c r="M135" s="131"/>
      <c r="N135" s="130"/>
      <c r="O135" s="135"/>
      <c r="P135" s="135"/>
      <c r="Q135" s="131"/>
      <c r="R135" s="130"/>
      <c r="S135" s="135"/>
      <c r="T135" s="135"/>
      <c r="U135" s="131"/>
      <c r="V135" s="130"/>
      <c r="W135" s="135"/>
      <c r="X135" s="135"/>
      <c r="Y135" s="135"/>
      <c r="Z135" s="131"/>
      <c r="AA135" s="111"/>
      <c r="AB135" s="111"/>
      <c r="AC135" s="135"/>
      <c r="AD135" s="126"/>
      <c r="AE135" s="136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8"/>
      <c r="BC135" s="139"/>
      <c r="BD135" s="135"/>
      <c r="BE135" s="135"/>
      <c r="BF135" s="135"/>
      <c r="BG135" s="135"/>
      <c r="BH135" s="111"/>
      <c r="BI135" s="135">
        <f>+'[1]PRESUP. URB. GYP 99 SAS ZOMAC'!F87/4</f>
        <v>283883.18</v>
      </c>
      <c r="BJ135" s="135">
        <f>+BI135</f>
        <v>283883.18</v>
      </c>
      <c r="BK135" s="135">
        <f t="shared" si="16"/>
        <v>283883.18</v>
      </c>
      <c r="BL135" s="111">
        <f t="shared" si="16"/>
        <v>283883.18</v>
      </c>
      <c r="BM135" s="135"/>
      <c r="BN135" s="135"/>
      <c r="BO135" s="126"/>
      <c r="BP135" s="135"/>
      <c r="BQ135" s="135"/>
      <c r="BR135" s="135"/>
      <c r="BS135" s="135"/>
      <c r="BT135" s="135"/>
      <c r="BU135" s="140"/>
      <c r="BV135" s="141"/>
      <c r="BW135" s="7">
        <f>SUM(C135:BV135)</f>
        <v>1135532.72</v>
      </c>
      <c r="BX135" s="7">
        <f>+'[1]PRESUP. URB. GYP 99 SAS ZOMAC'!F87</f>
        <v>1135532.72</v>
      </c>
      <c r="BY135" s="7">
        <f>+BX135-BW135</f>
        <v>0</v>
      </c>
    </row>
    <row r="136" spans="1:79" ht="30" customHeight="1" x14ac:dyDescent="0.25">
      <c r="A136" s="568" t="str">
        <f>+'[1]PRESUP. URB. GYP 99 SAS ZOMAC'!A88</f>
        <v>2.1.7.7.3</v>
      </c>
      <c r="B136" s="569" t="str">
        <f>+'[1]PRESUP. URB. GYP 99 SAS ZOMAC'!B88</f>
        <v>Suministro  de Tapas tipo reja en Polipropileno 80x70cm</v>
      </c>
      <c r="C136" s="201"/>
      <c r="D136" s="202"/>
      <c r="E136" s="203"/>
      <c r="F136" s="204"/>
      <c r="G136" s="205"/>
      <c r="H136" s="205"/>
      <c r="I136" s="205"/>
      <c r="J136" s="205"/>
      <c r="K136" s="206"/>
      <c r="L136" s="207"/>
      <c r="M136" s="208"/>
      <c r="N136" s="207"/>
      <c r="O136" s="209"/>
      <c r="P136" s="209"/>
      <c r="Q136" s="208"/>
      <c r="R136" s="207"/>
      <c r="S136" s="209"/>
      <c r="T136" s="209"/>
      <c r="U136" s="208"/>
      <c r="V136" s="207"/>
      <c r="W136" s="209"/>
      <c r="X136" s="209"/>
      <c r="Y136" s="209"/>
      <c r="Z136" s="208"/>
      <c r="AA136" s="201"/>
      <c r="AB136" s="201"/>
      <c r="AC136" s="209"/>
      <c r="AD136" s="203"/>
      <c r="AE136" s="210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2"/>
      <c r="BC136" s="213"/>
      <c r="BD136" s="209"/>
      <c r="BE136" s="209"/>
      <c r="BF136" s="209"/>
      <c r="BG136" s="209"/>
      <c r="BH136" s="201"/>
      <c r="BI136" s="214"/>
      <c r="BJ136" s="214"/>
      <c r="BK136" s="214"/>
      <c r="BL136" s="215"/>
      <c r="BM136" s="209"/>
      <c r="BN136" s="209"/>
      <c r="BO136" s="203"/>
      <c r="BP136" s="209"/>
      <c r="BQ136" s="209"/>
      <c r="BR136" s="209"/>
      <c r="BS136" s="209"/>
      <c r="BT136" s="209"/>
      <c r="BU136" s="140"/>
      <c r="BV136" s="141"/>
      <c r="BW136" s="7"/>
    </row>
    <row r="137" spans="1:79" ht="30" customHeight="1" thickBot="1" x14ac:dyDescent="0.3">
      <c r="A137" s="567"/>
      <c r="B137" s="556"/>
      <c r="C137" s="111"/>
      <c r="D137" s="112"/>
      <c r="E137" s="126"/>
      <c r="F137" s="127"/>
      <c r="G137" s="128"/>
      <c r="H137" s="128"/>
      <c r="I137" s="128"/>
      <c r="J137" s="128"/>
      <c r="K137" s="129"/>
      <c r="L137" s="130"/>
      <c r="M137" s="131"/>
      <c r="N137" s="130"/>
      <c r="O137" s="135"/>
      <c r="P137" s="135"/>
      <c r="Q137" s="131"/>
      <c r="R137" s="130"/>
      <c r="S137" s="135"/>
      <c r="T137" s="135"/>
      <c r="U137" s="131"/>
      <c r="V137" s="130"/>
      <c r="W137" s="135"/>
      <c r="X137" s="135"/>
      <c r="Y137" s="135"/>
      <c r="Z137" s="131"/>
      <c r="AA137" s="111"/>
      <c r="AB137" s="111"/>
      <c r="AC137" s="135"/>
      <c r="AD137" s="126"/>
      <c r="AE137" s="136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8"/>
      <c r="BC137" s="139"/>
      <c r="BD137" s="135"/>
      <c r="BE137" s="135"/>
      <c r="BF137" s="135"/>
      <c r="BG137" s="135"/>
      <c r="BH137" s="111"/>
      <c r="BI137" s="135">
        <f>+'[1]PRESUP. URB. GYP 99 SAS ZOMAC'!F88/4</f>
        <v>120749</v>
      </c>
      <c r="BJ137" s="135">
        <f>+BI137</f>
        <v>120749</v>
      </c>
      <c r="BK137" s="135">
        <f t="shared" si="16"/>
        <v>120749</v>
      </c>
      <c r="BL137" s="111">
        <f t="shared" si="16"/>
        <v>120749</v>
      </c>
      <c r="BM137" s="135"/>
      <c r="BN137" s="135"/>
      <c r="BO137" s="126"/>
      <c r="BP137" s="135"/>
      <c r="BQ137" s="135"/>
      <c r="BR137" s="135"/>
      <c r="BS137" s="135"/>
      <c r="BT137" s="135"/>
      <c r="BU137" s="140"/>
      <c r="BV137" s="141"/>
      <c r="BW137" s="7">
        <f>SUM(C137:BV137)</f>
        <v>482996</v>
      </c>
      <c r="BX137" s="7">
        <f>+'[1]PRESUP. URB. GYP 99 SAS ZOMAC'!F88</f>
        <v>482996</v>
      </c>
      <c r="BY137" s="7">
        <f>+BX137-BW137</f>
        <v>0</v>
      </c>
    </row>
    <row r="138" spans="1:79" s="31" customFormat="1" x14ac:dyDescent="0.25">
      <c r="A138" s="572" t="str">
        <f>+'[1]PRESUP. URB. GYP 99 SAS ZOMAC'!A91</f>
        <v>2.2</v>
      </c>
      <c r="B138" s="574" t="str">
        <f>+'[1]PRESUP. URB. GYP 99 SAS ZOMAC'!B91</f>
        <v>TRAMO COLECTOR AGUAS LLUVIAS</v>
      </c>
      <c r="C138" s="227"/>
      <c r="D138" s="228"/>
      <c r="E138" s="229"/>
      <c r="F138" s="168"/>
      <c r="G138" s="169"/>
      <c r="H138" s="169"/>
      <c r="I138" s="169"/>
      <c r="J138" s="169"/>
      <c r="K138" s="170"/>
      <c r="L138" s="230"/>
      <c r="M138" s="231"/>
      <c r="N138" s="230"/>
      <c r="O138" s="232"/>
      <c r="P138" s="232"/>
      <c r="Q138" s="231"/>
      <c r="R138" s="230"/>
      <c r="S138" s="232"/>
      <c r="T138" s="232"/>
      <c r="U138" s="231"/>
      <c r="V138" s="230"/>
      <c r="W138" s="232"/>
      <c r="X138" s="232"/>
      <c r="Y138" s="232"/>
      <c r="Z138" s="231"/>
      <c r="AA138" s="227"/>
      <c r="AB138" s="227"/>
      <c r="AC138" s="232"/>
      <c r="AD138" s="229"/>
      <c r="AE138" s="174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6"/>
      <c r="BC138" s="233"/>
      <c r="BD138" s="232"/>
      <c r="BE138" s="232"/>
      <c r="BF138" s="232"/>
      <c r="BG138" s="232"/>
      <c r="BH138" s="227"/>
      <c r="BI138" s="232"/>
      <c r="BJ138" s="232"/>
      <c r="BK138" s="232"/>
      <c r="BL138" s="227"/>
      <c r="BM138" s="232"/>
      <c r="BN138" s="232"/>
      <c r="BO138" s="229"/>
      <c r="BP138" s="232"/>
      <c r="BQ138" s="232"/>
      <c r="BR138" s="232"/>
      <c r="BS138" s="232"/>
      <c r="BT138" s="232"/>
      <c r="BU138" s="234"/>
      <c r="BV138" s="235"/>
      <c r="BW138" s="6"/>
      <c r="BX138" s="6"/>
      <c r="BY138" s="7"/>
      <c r="BZ138" s="6"/>
      <c r="CA138" s="6"/>
    </row>
    <row r="139" spans="1:79" s="31" customFormat="1" ht="13.5" thickBot="1" x14ac:dyDescent="0.3">
      <c r="A139" s="573"/>
      <c r="B139" s="575"/>
      <c r="C139" s="236"/>
      <c r="D139" s="237"/>
      <c r="E139" s="238"/>
      <c r="F139" s="183"/>
      <c r="G139" s="184"/>
      <c r="H139" s="184"/>
      <c r="I139" s="184"/>
      <c r="J139" s="184"/>
      <c r="K139" s="239"/>
      <c r="L139" s="240"/>
      <c r="M139" s="241"/>
      <c r="N139" s="240"/>
      <c r="O139" s="237"/>
      <c r="P139" s="237"/>
      <c r="Q139" s="241"/>
      <c r="R139" s="242"/>
      <c r="S139" s="237"/>
      <c r="T139" s="243"/>
      <c r="U139" s="241"/>
      <c r="V139" s="240"/>
      <c r="W139" s="237"/>
      <c r="X139" s="237"/>
      <c r="Y139" s="237"/>
      <c r="Z139" s="241"/>
      <c r="AA139" s="244"/>
      <c r="AB139" s="244"/>
      <c r="AC139" s="237"/>
      <c r="AD139" s="245"/>
      <c r="AE139" s="246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247"/>
      <c r="AR139" s="247"/>
      <c r="AS139" s="247"/>
      <c r="AT139" s="247"/>
      <c r="AU139" s="247"/>
      <c r="AV139" s="247"/>
      <c r="AW139" s="247"/>
      <c r="AX139" s="247"/>
      <c r="AY139" s="247"/>
      <c r="AZ139" s="247"/>
      <c r="BA139" s="247"/>
      <c r="BB139" s="248"/>
      <c r="BC139" s="249"/>
      <c r="BD139" s="243"/>
      <c r="BE139" s="237"/>
      <c r="BF139" s="243"/>
      <c r="BG139" s="237"/>
      <c r="BH139" s="236"/>
      <c r="BI139" s="237"/>
      <c r="BJ139" s="243"/>
      <c r="BK139" s="237"/>
      <c r="BL139" s="236"/>
      <c r="BM139" s="237"/>
      <c r="BN139" s="243"/>
      <c r="BO139" s="245"/>
      <c r="BP139" s="243"/>
      <c r="BQ139" s="237"/>
      <c r="BR139" s="237"/>
      <c r="BS139" s="237"/>
      <c r="BT139" s="243"/>
      <c r="BU139" s="250"/>
      <c r="BV139" s="251"/>
      <c r="BW139" s="6"/>
      <c r="BX139" s="6"/>
      <c r="BY139" s="7"/>
      <c r="BZ139" s="6"/>
      <c r="CA139" s="6"/>
    </row>
    <row r="140" spans="1:79" ht="35.1" customHeight="1" x14ac:dyDescent="0.25">
      <c r="A140" s="576" t="str">
        <f>+'[1]PRESUP. URB. GYP 99 SAS ZOMAC'!A93</f>
        <v>2.2.1.1</v>
      </c>
      <c r="B140" s="577" t="str">
        <f>+'[1]PRESUP. URB. GYP 99 SAS ZOMAC'!B93</f>
        <v>LOCALIZACIÓN, TRAZADO Y REPLANTEO TOPOGRÁFICO DE REDES ACUEDUCTO, INCLUYE COMISIÓN Y EQUIPO DE TOPOGRAFÍA, ENTREGA DE MEMORIAS, CÁLCULOS Y PLANOS RECORD DEL PROYECTO EN MEDIO MAGNÉTICO</v>
      </c>
      <c r="C140" s="101"/>
      <c r="D140" s="195"/>
      <c r="E140" s="102"/>
      <c r="F140" s="93"/>
      <c r="G140" s="94"/>
      <c r="H140" s="94"/>
      <c r="I140" s="94"/>
      <c r="J140" s="94"/>
      <c r="K140" s="95"/>
      <c r="L140" s="98"/>
      <c r="M140" s="100"/>
      <c r="N140" s="98"/>
      <c r="O140" s="99"/>
      <c r="P140" s="99"/>
      <c r="Q140" s="100"/>
      <c r="R140" s="98"/>
      <c r="S140" s="99"/>
      <c r="T140" s="99"/>
      <c r="U140" s="100"/>
      <c r="V140" s="98"/>
      <c r="W140" s="99"/>
      <c r="X140" s="99"/>
      <c r="Y140" s="99"/>
      <c r="Z140" s="100"/>
      <c r="AA140" s="101"/>
      <c r="AB140" s="101"/>
      <c r="AC140" s="99"/>
      <c r="AD140" s="102"/>
      <c r="AE140" s="252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  <c r="AR140" s="253"/>
      <c r="AS140" s="253"/>
      <c r="AT140" s="253"/>
      <c r="AU140" s="253"/>
      <c r="AV140" s="253"/>
      <c r="AW140" s="253"/>
      <c r="AX140" s="253"/>
      <c r="AY140" s="253"/>
      <c r="AZ140" s="253"/>
      <c r="BA140" s="253"/>
      <c r="BB140" s="105"/>
      <c r="BC140" s="106"/>
      <c r="BD140" s="99"/>
      <c r="BE140" s="99"/>
      <c r="BF140" s="254"/>
      <c r="BG140" s="99"/>
      <c r="BH140" s="101"/>
      <c r="BI140" s="99"/>
      <c r="BJ140" s="99"/>
      <c r="BK140" s="99"/>
      <c r="BL140" s="101"/>
      <c r="BM140" s="99"/>
      <c r="BN140" s="99"/>
      <c r="BO140" s="102"/>
      <c r="BP140" s="99"/>
      <c r="BQ140" s="99"/>
      <c r="BR140" s="99"/>
      <c r="BS140" s="99"/>
      <c r="BT140" s="99"/>
      <c r="BU140" s="107"/>
      <c r="BV140" s="255"/>
      <c r="BW140" s="7"/>
    </row>
    <row r="141" spans="1:79" ht="35.1" customHeight="1" x14ac:dyDescent="0.25">
      <c r="A141" s="555"/>
      <c r="B141" s="556"/>
      <c r="C141" s="111"/>
      <c r="D141" s="112"/>
      <c r="E141" s="113"/>
      <c r="F141" s="114"/>
      <c r="G141" s="115"/>
      <c r="H141" s="115"/>
      <c r="I141" s="115"/>
      <c r="J141" s="115"/>
      <c r="K141" s="116"/>
      <c r="L141" s="117"/>
      <c r="M141" s="118"/>
      <c r="N141" s="117"/>
      <c r="O141" s="112"/>
      <c r="P141" s="112"/>
      <c r="Q141" s="118"/>
      <c r="R141" s="117"/>
      <c r="S141" s="112"/>
      <c r="T141" s="112"/>
      <c r="U141" s="118"/>
      <c r="V141" s="117"/>
      <c r="W141" s="112"/>
      <c r="X141" s="112"/>
      <c r="Y141" s="112"/>
      <c r="Z141" s="118"/>
      <c r="AA141" s="119"/>
      <c r="AB141" s="119"/>
      <c r="AC141" s="112"/>
      <c r="AD141" s="113"/>
      <c r="AE141" s="256"/>
      <c r="AF141" s="257"/>
      <c r="AG141" s="257"/>
      <c r="AH141" s="257"/>
      <c r="AI141" s="257"/>
      <c r="AJ141" s="257"/>
      <c r="AK141" s="257"/>
      <c r="AL141" s="257"/>
      <c r="AM141" s="257"/>
      <c r="AN141" s="257"/>
      <c r="AO141" s="257"/>
      <c r="AP141" s="257"/>
      <c r="AQ141" s="257"/>
      <c r="AR141" s="257"/>
      <c r="AS141" s="257"/>
      <c r="AT141" s="257"/>
      <c r="AU141" s="257"/>
      <c r="AV141" s="257"/>
      <c r="AW141" s="257"/>
      <c r="AX141" s="257"/>
      <c r="AY141" s="257"/>
      <c r="AZ141" s="257"/>
      <c r="BA141" s="257"/>
      <c r="BB141" s="122"/>
      <c r="BC141" s="123"/>
      <c r="BD141" s="112"/>
      <c r="BE141" s="112"/>
      <c r="BF141" s="112">
        <f>+'[1]PRESUP. URB. GYP 99 SAS ZOMAC'!F93</f>
        <v>2666712</v>
      </c>
      <c r="BG141" s="112"/>
      <c r="BH141" s="119"/>
      <c r="BI141" s="112"/>
      <c r="BJ141" s="112"/>
      <c r="BK141" s="112"/>
      <c r="BL141" s="119"/>
      <c r="BM141" s="112"/>
      <c r="BN141" s="112"/>
      <c r="BO141" s="113"/>
      <c r="BP141" s="112"/>
      <c r="BQ141" s="112"/>
      <c r="BR141" s="112"/>
      <c r="BS141" s="112"/>
      <c r="BT141" s="112"/>
      <c r="BU141" s="124"/>
      <c r="BV141" s="258"/>
      <c r="BW141" s="7">
        <f>SUM(C141:BV141)</f>
        <v>2666712</v>
      </c>
      <c r="BX141" s="7">
        <f>+'[1]PRESUP. URB. GYP 99 SAS ZOMAC'!F93</f>
        <v>2666712</v>
      </c>
      <c r="BY141" s="7">
        <f>+BX141-BW141</f>
        <v>0</v>
      </c>
    </row>
    <row r="142" spans="1:79" ht="24.95" customHeight="1" x14ac:dyDescent="0.25">
      <c r="A142" s="555" t="str">
        <f>+'[1]PRESUP. URB. GYP 99 SAS ZOMAC'!A94</f>
        <v>2.2.1.2</v>
      </c>
      <c r="B142" s="556" t="str">
        <f>+'[1]PRESUP. URB. GYP 99 SAS ZOMAC'!B94</f>
        <v>EXCAVACIÓN EN MATERIAL COMÚN DE LA EXPLANACIÓN Y CANALES - DESCAPOTE A MÁQUINA e=0,40M.</v>
      </c>
      <c r="C142" s="111"/>
      <c r="D142" s="112"/>
      <c r="E142" s="126"/>
      <c r="F142" s="127"/>
      <c r="G142" s="128"/>
      <c r="H142" s="128"/>
      <c r="I142" s="128"/>
      <c r="J142" s="128"/>
      <c r="K142" s="129"/>
      <c r="L142" s="130"/>
      <c r="M142" s="131"/>
      <c r="N142" s="130"/>
      <c r="O142" s="135"/>
      <c r="P142" s="135"/>
      <c r="Q142" s="131"/>
      <c r="R142" s="130"/>
      <c r="S142" s="135"/>
      <c r="T142" s="135"/>
      <c r="U142" s="131"/>
      <c r="V142" s="130"/>
      <c r="W142" s="135"/>
      <c r="X142" s="135"/>
      <c r="Y142" s="135"/>
      <c r="Z142" s="131"/>
      <c r="AA142" s="111"/>
      <c r="AB142" s="111"/>
      <c r="AC142" s="135"/>
      <c r="AD142" s="126"/>
      <c r="AE142" s="259"/>
      <c r="AF142" s="260"/>
      <c r="AG142" s="260"/>
      <c r="AH142" s="260"/>
      <c r="AI142" s="260"/>
      <c r="AJ142" s="260"/>
      <c r="AK142" s="260"/>
      <c r="AL142" s="260"/>
      <c r="AM142" s="260"/>
      <c r="AN142" s="260"/>
      <c r="AO142" s="260"/>
      <c r="AP142" s="260"/>
      <c r="AQ142" s="260"/>
      <c r="AR142" s="260"/>
      <c r="AS142" s="260"/>
      <c r="AT142" s="260"/>
      <c r="AU142" s="260"/>
      <c r="AV142" s="260"/>
      <c r="AW142" s="260"/>
      <c r="AX142" s="260"/>
      <c r="AY142" s="260"/>
      <c r="AZ142" s="260"/>
      <c r="BA142" s="260"/>
      <c r="BB142" s="138"/>
      <c r="BC142" s="139"/>
      <c r="BD142" s="135"/>
      <c r="BE142" s="135"/>
      <c r="BF142" s="135"/>
      <c r="BG142" s="135"/>
      <c r="BH142" s="111"/>
      <c r="BI142" s="135"/>
      <c r="BJ142" s="135"/>
      <c r="BK142" s="135"/>
      <c r="BL142" s="111"/>
      <c r="BM142" s="135"/>
      <c r="BN142" s="135"/>
      <c r="BO142" s="126"/>
      <c r="BP142" s="135"/>
      <c r="BQ142" s="135"/>
      <c r="BR142" s="135"/>
      <c r="BS142" s="135"/>
      <c r="BT142" s="135"/>
      <c r="BU142" s="140"/>
      <c r="BV142" s="261"/>
      <c r="BW142" s="7"/>
    </row>
    <row r="143" spans="1:79" ht="24.95" customHeight="1" x14ac:dyDescent="0.25">
      <c r="A143" s="555"/>
      <c r="B143" s="556"/>
      <c r="C143" s="111"/>
      <c r="D143" s="112"/>
      <c r="E143" s="126"/>
      <c r="F143" s="127"/>
      <c r="G143" s="128"/>
      <c r="H143" s="128"/>
      <c r="I143" s="128"/>
      <c r="J143" s="128"/>
      <c r="K143" s="116"/>
      <c r="L143" s="130"/>
      <c r="M143" s="118"/>
      <c r="N143" s="130"/>
      <c r="O143" s="112"/>
      <c r="P143" s="112"/>
      <c r="Q143" s="118"/>
      <c r="R143" s="117"/>
      <c r="S143" s="112"/>
      <c r="T143" s="135"/>
      <c r="U143" s="118"/>
      <c r="V143" s="130"/>
      <c r="W143" s="112"/>
      <c r="X143" s="112"/>
      <c r="Y143" s="112"/>
      <c r="Z143" s="118"/>
      <c r="AA143" s="119"/>
      <c r="AB143" s="119"/>
      <c r="AC143" s="112"/>
      <c r="AD143" s="113"/>
      <c r="AE143" s="256"/>
      <c r="AF143" s="257"/>
      <c r="AG143" s="257"/>
      <c r="AH143" s="257"/>
      <c r="AI143" s="257"/>
      <c r="AJ143" s="257"/>
      <c r="AK143" s="257"/>
      <c r="AL143" s="257"/>
      <c r="AM143" s="257"/>
      <c r="AN143" s="257"/>
      <c r="AO143" s="257"/>
      <c r="AP143" s="257"/>
      <c r="AQ143" s="257"/>
      <c r="AR143" s="257"/>
      <c r="AS143" s="257"/>
      <c r="AT143" s="257"/>
      <c r="AU143" s="257"/>
      <c r="AV143" s="257"/>
      <c r="AW143" s="257"/>
      <c r="AX143" s="257"/>
      <c r="AY143" s="257"/>
      <c r="AZ143" s="257"/>
      <c r="BA143" s="257"/>
      <c r="BB143" s="122"/>
      <c r="BC143" s="123"/>
      <c r="BD143" s="135"/>
      <c r="BE143" s="112"/>
      <c r="BF143" s="135"/>
      <c r="BG143" s="112"/>
      <c r="BH143" s="111"/>
      <c r="BI143" s="112"/>
      <c r="BJ143" s="135"/>
      <c r="BK143" s="112"/>
      <c r="BL143" s="111"/>
      <c r="BM143" s="112"/>
      <c r="BN143" s="135"/>
      <c r="BO143" s="113"/>
      <c r="BP143" s="135"/>
      <c r="BQ143" s="112"/>
      <c r="BR143" s="112"/>
      <c r="BS143" s="112"/>
      <c r="BT143" s="135"/>
      <c r="BU143" s="124"/>
      <c r="BV143" s="258"/>
      <c r="BW143" s="7">
        <f>SUM(C143:BV143)</f>
        <v>0</v>
      </c>
      <c r="BX143" s="7">
        <f>+'[1]PRESUP. URB. GYP 99 SAS ZOMAC'!F94</f>
        <v>0</v>
      </c>
      <c r="BY143" s="7">
        <f>+BX143-BW143</f>
        <v>0</v>
      </c>
    </row>
    <row r="144" spans="1:79" ht="20.100000000000001" customHeight="1" x14ac:dyDescent="0.25">
      <c r="A144" s="555" t="str">
        <f>+'[1]PRESUP. URB. GYP 99 SAS ZOMAC'!A97</f>
        <v>2.2.2.1</v>
      </c>
      <c r="B144" s="556" t="str">
        <f>+'[1]PRESUP. URB. GYP 99 SAS ZOMAC'!B97</f>
        <v>DEMOLICIÓN DE ESTRUCTURAS EN CONCRETO REFORZADO</v>
      </c>
      <c r="C144" s="111"/>
      <c r="D144" s="112"/>
      <c r="E144" s="126"/>
      <c r="F144" s="127"/>
      <c r="G144" s="128"/>
      <c r="H144" s="128"/>
      <c r="I144" s="128"/>
      <c r="J144" s="128"/>
      <c r="K144" s="116"/>
      <c r="L144" s="130"/>
      <c r="M144" s="118"/>
      <c r="N144" s="130"/>
      <c r="O144" s="112"/>
      <c r="P144" s="112"/>
      <c r="Q144" s="118"/>
      <c r="R144" s="117"/>
      <c r="S144" s="112"/>
      <c r="T144" s="135"/>
      <c r="U144" s="118"/>
      <c r="V144" s="130"/>
      <c r="W144" s="112"/>
      <c r="X144" s="112"/>
      <c r="Y144" s="112"/>
      <c r="Z144" s="118"/>
      <c r="AA144" s="119"/>
      <c r="AB144" s="119"/>
      <c r="AC144" s="112"/>
      <c r="AD144" s="113"/>
      <c r="AE144" s="256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7"/>
      <c r="AW144" s="257"/>
      <c r="AX144" s="257"/>
      <c r="AY144" s="257"/>
      <c r="AZ144" s="257"/>
      <c r="BA144" s="257"/>
      <c r="BB144" s="122"/>
      <c r="BC144" s="123"/>
      <c r="BD144" s="135"/>
      <c r="BE144" s="112"/>
      <c r="BF144" s="262"/>
      <c r="BG144" s="112"/>
      <c r="BH144" s="111"/>
      <c r="BI144" s="112"/>
      <c r="BJ144" s="135"/>
      <c r="BK144" s="112"/>
      <c r="BL144" s="111"/>
      <c r="BM144" s="112"/>
      <c r="BN144" s="135"/>
      <c r="BO144" s="113"/>
      <c r="BP144" s="135"/>
      <c r="BQ144" s="112"/>
      <c r="BR144" s="112"/>
      <c r="BS144" s="112"/>
      <c r="BT144" s="135"/>
      <c r="BU144" s="124"/>
      <c r="BV144" s="258"/>
      <c r="BW144" s="7"/>
    </row>
    <row r="145" spans="1:77" ht="20.100000000000001" customHeight="1" x14ac:dyDescent="0.25">
      <c r="A145" s="555"/>
      <c r="B145" s="556"/>
      <c r="C145" s="111"/>
      <c r="D145" s="112"/>
      <c r="E145" s="126"/>
      <c r="F145" s="127"/>
      <c r="G145" s="128"/>
      <c r="H145" s="128"/>
      <c r="I145" s="128"/>
      <c r="J145" s="128"/>
      <c r="K145" s="116"/>
      <c r="L145" s="130"/>
      <c r="M145" s="118"/>
      <c r="N145" s="130"/>
      <c r="O145" s="112"/>
      <c r="P145" s="112"/>
      <c r="Q145" s="118"/>
      <c r="R145" s="117"/>
      <c r="S145" s="112"/>
      <c r="T145" s="135"/>
      <c r="U145" s="118"/>
      <c r="V145" s="130"/>
      <c r="W145" s="112"/>
      <c r="X145" s="112"/>
      <c r="Y145" s="112"/>
      <c r="Z145" s="118"/>
      <c r="AA145" s="119"/>
      <c r="AB145" s="119"/>
      <c r="AC145" s="112"/>
      <c r="AD145" s="113"/>
      <c r="AE145" s="256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7"/>
      <c r="AW145" s="257"/>
      <c r="AX145" s="257"/>
      <c r="AY145" s="257"/>
      <c r="AZ145" s="257"/>
      <c r="BA145" s="257"/>
      <c r="BB145" s="122"/>
      <c r="BC145" s="123"/>
      <c r="BD145" s="135"/>
      <c r="BE145" s="112"/>
      <c r="BF145" s="135">
        <f>+'[1]PRESUP. URB. GYP 99 SAS ZOMAC'!F97</f>
        <v>329426</v>
      </c>
      <c r="BG145" s="112"/>
      <c r="BH145" s="111"/>
      <c r="BI145" s="112"/>
      <c r="BJ145" s="135"/>
      <c r="BK145" s="112"/>
      <c r="BL145" s="111"/>
      <c r="BM145" s="112"/>
      <c r="BN145" s="135"/>
      <c r="BO145" s="113"/>
      <c r="BP145" s="135"/>
      <c r="BQ145" s="112"/>
      <c r="BR145" s="112"/>
      <c r="BS145" s="112"/>
      <c r="BT145" s="135"/>
      <c r="BU145" s="124"/>
      <c r="BV145" s="258"/>
      <c r="BW145" s="7">
        <f>SUM(C145:BV145)</f>
        <v>329426</v>
      </c>
      <c r="BX145" s="7">
        <f>+'[1]PRESUP. URB. GYP 99 SAS ZOMAC'!F97</f>
        <v>329426</v>
      </c>
      <c r="BY145" s="7">
        <f>+BX145-BW145</f>
        <v>0</v>
      </c>
    </row>
    <row r="146" spans="1:77" ht="20.100000000000001" customHeight="1" x14ac:dyDescent="0.25">
      <c r="A146" s="555" t="str">
        <f>+'[1]PRESUP. URB. GYP 99 SAS ZOMAC'!A98</f>
        <v>2.2.2.2</v>
      </c>
      <c r="B146" s="556" t="str">
        <f>+'[1]PRESUP. URB. GYP 99 SAS ZOMAC'!B98</f>
        <v>CORTE Y ROTURA DE ANDENES Y PAVIMENTO HASTA e=15cm</v>
      </c>
      <c r="C146" s="111"/>
      <c r="D146" s="112"/>
      <c r="E146" s="126"/>
      <c r="F146" s="127"/>
      <c r="G146" s="128"/>
      <c r="H146" s="128"/>
      <c r="I146" s="128"/>
      <c r="J146" s="128"/>
      <c r="K146" s="116"/>
      <c r="L146" s="130"/>
      <c r="M146" s="118"/>
      <c r="N146" s="130"/>
      <c r="O146" s="112"/>
      <c r="P146" s="112"/>
      <c r="Q146" s="118"/>
      <c r="R146" s="117"/>
      <c r="S146" s="112"/>
      <c r="T146" s="135"/>
      <c r="U146" s="118"/>
      <c r="V146" s="130"/>
      <c r="W146" s="112"/>
      <c r="X146" s="112"/>
      <c r="Y146" s="112"/>
      <c r="Z146" s="118"/>
      <c r="AA146" s="119"/>
      <c r="AB146" s="119"/>
      <c r="AC146" s="112"/>
      <c r="AD146" s="113"/>
      <c r="AE146" s="256"/>
      <c r="AF146" s="257"/>
      <c r="AG146" s="257"/>
      <c r="AH146" s="257"/>
      <c r="AI146" s="257"/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7"/>
      <c r="AW146" s="257"/>
      <c r="AX146" s="257"/>
      <c r="AY146" s="257"/>
      <c r="AZ146" s="257"/>
      <c r="BA146" s="257"/>
      <c r="BB146" s="122"/>
      <c r="BC146" s="123"/>
      <c r="BD146" s="135"/>
      <c r="BE146" s="112"/>
      <c r="BF146" s="263"/>
      <c r="BG146" s="264"/>
      <c r="BH146" s="265"/>
      <c r="BI146" s="112"/>
      <c r="BJ146" s="135"/>
      <c r="BK146" s="112"/>
      <c r="BL146" s="111"/>
      <c r="BM146" s="112"/>
      <c r="BN146" s="135"/>
      <c r="BO146" s="113"/>
      <c r="BP146" s="135"/>
      <c r="BQ146" s="112"/>
      <c r="BR146" s="112"/>
      <c r="BS146" s="112"/>
      <c r="BT146" s="135"/>
      <c r="BU146" s="124"/>
      <c r="BV146" s="258"/>
      <c r="BW146" s="7"/>
    </row>
    <row r="147" spans="1:77" ht="20.100000000000001" customHeight="1" x14ac:dyDescent="0.25">
      <c r="A147" s="555"/>
      <c r="B147" s="556"/>
      <c r="C147" s="111"/>
      <c r="D147" s="112"/>
      <c r="E147" s="126"/>
      <c r="F147" s="127"/>
      <c r="G147" s="128"/>
      <c r="H147" s="128"/>
      <c r="I147" s="128"/>
      <c r="J147" s="128"/>
      <c r="K147" s="116"/>
      <c r="L147" s="130"/>
      <c r="M147" s="118"/>
      <c r="N147" s="130"/>
      <c r="O147" s="112"/>
      <c r="P147" s="112"/>
      <c r="Q147" s="118"/>
      <c r="R147" s="117"/>
      <c r="S147" s="112"/>
      <c r="T147" s="135"/>
      <c r="U147" s="118"/>
      <c r="V147" s="130"/>
      <c r="W147" s="112"/>
      <c r="X147" s="112"/>
      <c r="Y147" s="112"/>
      <c r="Z147" s="118"/>
      <c r="AA147" s="119"/>
      <c r="AB147" s="119"/>
      <c r="AC147" s="112"/>
      <c r="AD147" s="113"/>
      <c r="AE147" s="256"/>
      <c r="AF147" s="257"/>
      <c r="AG147" s="257"/>
      <c r="AH147" s="257"/>
      <c r="AI147" s="257"/>
      <c r="AJ147" s="257"/>
      <c r="AK147" s="257"/>
      <c r="AL147" s="257"/>
      <c r="AM147" s="257"/>
      <c r="AN147" s="257"/>
      <c r="AO147" s="257"/>
      <c r="AP147" s="257"/>
      <c r="AQ147" s="257"/>
      <c r="AR147" s="257"/>
      <c r="AS147" s="257"/>
      <c r="AT147" s="257"/>
      <c r="AU147" s="257"/>
      <c r="AV147" s="257"/>
      <c r="AW147" s="257"/>
      <c r="AX147" s="257"/>
      <c r="AY147" s="257"/>
      <c r="AZ147" s="257"/>
      <c r="BA147" s="257"/>
      <c r="BB147" s="122"/>
      <c r="BC147" s="123"/>
      <c r="BD147" s="135"/>
      <c r="BE147" s="112"/>
      <c r="BF147" s="135">
        <f>+'[1]PRESUP. URB. GYP 99 SAS ZOMAC'!F98/3</f>
        <v>380594.33333333331</v>
      </c>
      <c r="BG147" s="112">
        <f>+BF147</f>
        <v>380594.33333333331</v>
      </c>
      <c r="BH147" s="111">
        <f>+BG147</f>
        <v>380594.33333333331</v>
      </c>
      <c r="BI147" s="112"/>
      <c r="BJ147" s="135"/>
      <c r="BK147" s="112"/>
      <c r="BL147" s="111"/>
      <c r="BM147" s="112"/>
      <c r="BN147" s="135"/>
      <c r="BO147" s="113"/>
      <c r="BP147" s="135"/>
      <c r="BQ147" s="112"/>
      <c r="BR147" s="112"/>
      <c r="BS147" s="112"/>
      <c r="BT147" s="135"/>
      <c r="BU147" s="124"/>
      <c r="BV147" s="258"/>
      <c r="BW147" s="7">
        <f>SUM(C147:BV147)</f>
        <v>1141783</v>
      </c>
      <c r="BX147" s="7">
        <f>+'[1]PRESUP. URB. GYP 99 SAS ZOMAC'!F98</f>
        <v>1141783</v>
      </c>
      <c r="BY147" s="7">
        <f>+BX147-BW147</f>
        <v>0</v>
      </c>
    </row>
    <row r="148" spans="1:77" ht="30" customHeight="1" x14ac:dyDescent="0.25">
      <c r="A148" s="571" t="str">
        <f>+'[1]PRESUP. URB. GYP 99 SAS ZOMAC'!A101</f>
        <v>2.2.3.1</v>
      </c>
      <c r="B148" s="556" t="str">
        <f>+'[1]PRESUP. URB. GYP 99 SAS ZOMAC'!B101</f>
        <v>Excavación MANUAL de 0‐2m de material heterogéneo bajo cualquier grado de humedad, incluye roca descompuesta y bolas de roca hasta de 0,35m3. Medida en sitio</v>
      </c>
      <c r="C148" s="111"/>
      <c r="D148" s="112"/>
      <c r="E148" s="126"/>
      <c r="F148" s="127"/>
      <c r="G148" s="128"/>
      <c r="H148" s="128"/>
      <c r="I148" s="128"/>
      <c r="J148" s="128"/>
      <c r="K148" s="129"/>
      <c r="L148" s="130"/>
      <c r="M148" s="131"/>
      <c r="N148" s="130"/>
      <c r="O148" s="135"/>
      <c r="P148" s="135"/>
      <c r="Q148" s="131"/>
      <c r="R148" s="130"/>
      <c r="S148" s="135"/>
      <c r="T148" s="135"/>
      <c r="U148" s="131"/>
      <c r="V148" s="130"/>
      <c r="W148" s="135"/>
      <c r="X148" s="135"/>
      <c r="Y148" s="135"/>
      <c r="Z148" s="131"/>
      <c r="AA148" s="111"/>
      <c r="AB148" s="111"/>
      <c r="AC148" s="135"/>
      <c r="AD148" s="126"/>
      <c r="AE148" s="259"/>
      <c r="AF148" s="260"/>
      <c r="AG148" s="260"/>
      <c r="AH148" s="260"/>
      <c r="AI148" s="260"/>
      <c r="AJ148" s="260"/>
      <c r="AK148" s="260"/>
      <c r="AL148" s="260"/>
      <c r="AM148" s="260"/>
      <c r="AN148" s="260"/>
      <c r="AO148" s="260"/>
      <c r="AP148" s="260"/>
      <c r="AQ148" s="260"/>
      <c r="AR148" s="260"/>
      <c r="AS148" s="260"/>
      <c r="AT148" s="260"/>
      <c r="AU148" s="260"/>
      <c r="AV148" s="260"/>
      <c r="AW148" s="260"/>
      <c r="AX148" s="260"/>
      <c r="AY148" s="260"/>
      <c r="AZ148" s="260"/>
      <c r="BA148" s="260"/>
      <c r="BB148" s="138"/>
      <c r="BC148" s="139"/>
      <c r="BD148" s="135"/>
      <c r="BE148" s="135"/>
      <c r="BF148" s="135"/>
      <c r="BG148" s="262"/>
      <c r="BH148" s="266"/>
      <c r="BI148" s="262"/>
      <c r="BJ148" s="262"/>
      <c r="BK148" s="262"/>
      <c r="BL148" s="266"/>
      <c r="BM148" s="262"/>
      <c r="BN148" s="262"/>
      <c r="BO148" s="267"/>
      <c r="BP148" s="262"/>
      <c r="BQ148" s="135"/>
      <c r="BR148" s="135"/>
      <c r="BS148" s="135"/>
      <c r="BT148" s="135"/>
      <c r="BU148" s="140"/>
      <c r="BV148" s="261"/>
      <c r="BW148" s="7"/>
    </row>
    <row r="149" spans="1:77" s="7" customFormat="1" ht="30" customHeight="1" x14ac:dyDescent="0.25">
      <c r="A149" s="570"/>
      <c r="B149" s="556"/>
      <c r="C149" s="111"/>
      <c r="D149" s="112"/>
      <c r="E149" s="126"/>
      <c r="F149" s="127"/>
      <c r="G149" s="128"/>
      <c r="H149" s="128"/>
      <c r="I149" s="128"/>
      <c r="J149" s="128"/>
      <c r="K149" s="116"/>
      <c r="L149" s="130"/>
      <c r="M149" s="118"/>
      <c r="N149" s="130"/>
      <c r="O149" s="112"/>
      <c r="P149" s="112"/>
      <c r="Q149" s="118"/>
      <c r="R149" s="117"/>
      <c r="S149" s="112"/>
      <c r="T149" s="135"/>
      <c r="U149" s="118"/>
      <c r="V149" s="130"/>
      <c r="W149" s="112"/>
      <c r="X149" s="112"/>
      <c r="Y149" s="112"/>
      <c r="Z149" s="118"/>
      <c r="AA149" s="119"/>
      <c r="AB149" s="119"/>
      <c r="AC149" s="112"/>
      <c r="AD149" s="113"/>
      <c r="AE149" s="256"/>
      <c r="AF149" s="257"/>
      <c r="AG149" s="257"/>
      <c r="AH149" s="257"/>
      <c r="AI149" s="257"/>
      <c r="AJ149" s="257"/>
      <c r="AK149" s="257"/>
      <c r="AL149" s="257"/>
      <c r="AM149" s="257"/>
      <c r="AN149" s="257"/>
      <c r="AO149" s="257"/>
      <c r="AP149" s="257"/>
      <c r="AQ149" s="257"/>
      <c r="AR149" s="257"/>
      <c r="AS149" s="257"/>
      <c r="AT149" s="257"/>
      <c r="AU149" s="257"/>
      <c r="AV149" s="257"/>
      <c r="AW149" s="257"/>
      <c r="AX149" s="257"/>
      <c r="AY149" s="257"/>
      <c r="AZ149" s="257"/>
      <c r="BA149" s="257"/>
      <c r="BB149" s="122"/>
      <c r="BC149" s="123"/>
      <c r="BD149" s="135"/>
      <c r="BE149" s="112"/>
      <c r="BF149" s="135"/>
      <c r="BG149" s="112">
        <f>+'[1]PRESUP. URB. GYP 99 SAS ZOMAC'!F101/10</f>
        <v>729577.1</v>
      </c>
      <c r="BH149" s="111">
        <f t="shared" ref="BH149:BP149" si="17">+BG149</f>
        <v>729577.1</v>
      </c>
      <c r="BI149" s="112">
        <f t="shared" si="17"/>
        <v>729577.1</v>
      </c>
      <c r="BJ149" s="135">
        <f t="shared" si="17"/>
        <v>729577.1</v>
      </c>
      <c r="BK149" s="112">
        <f t="shared" si="17"/>
        <v>729577.1</v>
      </c>
      <c r="BL149" s="111">
        <f t="shared" si="17"/>
        <v>729577.1</v>
      </c>
      <c r="BM149" s="112">
        <f t="shared" si="17"/>
        <v>729577.1</v>
      </c>
      <c r="BN149" s="135">
        <f t="shared" si="17"/>
        <v>729577.1</v>
      </c>
      <c r="BO149" s="113">
        <f t="shared" si="17"/>
        <v>729577.1</v>
      </c>
      <c r="BP149" s="135">
        <f t="shared" si="17"/>
        <v>729577.1</v>
      </c>
      <c r="BQ149" s="112"/>
      <c r="BR149" s="112"/>
      <c r="BS149" s="112"/>
      <c r="BT149" s="135"/>
      <c r="BU149" s="124"/>
      <c r="BV149" s="258"/>
      <c r="BW149" s="7">
        <f>SUM(C149:BV149)</f>
        <v>7295770.9999999981</v>
      </c>
      <c r="BX149" s="7">
        <f>+'[1]PRESUP. URB. GYP 99 SAS ZOMAC'!F101</f>
        <v>7295771</v>
      </c>
      <c r="BY149" s="7">
        <f>+BX149-BW149</f>
        <v>0</v>
      </c>
    </row>
    <row r="150" spans="1:77" s="7" customFormat="1" ht="30" customHeight="1" x14ac:dyDescent="0.25">
      <c r="A150" s="570" t="str">
        <f>+'[1]PRESUP. URB. GYP 99 SAS ZOMAC'!A102</f>
        <v>2.2.3.2</v>
      </c>
      <c r="B150" s="569" t="str">
        <f>+'[1]PRESUP. URB. GYP 99 SAS ZOMAC'!B102</f>
        <v>Cargue, retiro y botada de material proveniente de la excavación a cualquier distancia, medida en sitio. Incluye mano de obra con 2 ayudantes</v>
      </c>
      <c r="C150" s="201"/>
      <c r="D150" s="202"/>
      <c r="E150" s="203"/>
      <c r="F150" s="204"/>
      <c r="G150" s="205"/>
      <c r="H150" s="205"/>
      <c r="I150" s="205"/>
      <c r="J150" s="205"/>
      <c r="K150" s="206"/>
      <c r="L150" s="207"/>
      <c r="M150" s="208"/>
      <c r="N150" s="207"/>
      <c r="O150" s="209"/>
      <c r="P150" s="209"/>
      <c r="Q150" s="208"/>
      <c r="R150" s="207"/>
      <c r="S150" s="209"/>
      <c r="T150" s="209"/>
      <c r="U150" s="208"/>
      <c r="V150" s="207"/>
      <c r="W150" s="209"/>
      <c r="X150" s="209"/>
      <c r="Y150" s="209"/>
      <c r="Z150" s="208"/>
      <c r="AA150" s="201"/>
      <c r="AB150" s="201"/>
      <c r="AC150" s="209"/>
      <c r="AD150" s="203"/>
      <c r="AE150" s="268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69"/>
      <c r="BB150" s="212"/>
      <c r="BC150" s="213"/>
      <c r="BD150" s="209"/>
      <c r="BE150" s="209"/>
      <c r="BF150" s="209"/>
      <c r="BG150" s="209"/>
      <c r="BH150" s="201"/>
      <c r="BI150" s="209"/>
      <c r="BJ150" s="209"/>
      <c r="BK150" s="209"/>
      <c r="BL150" s="201"/>
      <c r="BM150" s="209"/>
      <c r="BN150" s="209"/>
      <c r="BO150" s="203"/>
      <c r="BP150" s="209"/>
      <c r="BQ150" s="209"/>
      <c r="BR150" s="209"/>
      <c r="BS150" s="209"/>
      <c r="BT150" s="209"/>
      <c r="BU150" s="217"/>
      <c r="BV150" s="270"/>
    </row>
    <row r="151" spans="1:77" s="7" customFormat="1" ht="30" customHeight="1" x14ac:dyDescent="0.25">
      <c r="A151" s="555"/>
      <c r="B151" s="556"/>
      <c r="C151" s="111"/>
      <c r="D151" s="112"/>
      <c r="E151" s="126"/>
      <c r="F151" s="127"/>
      <c r="G151" s="128"/>
      <c r="H151" s="128"/>
      <c r="I151" s="128"/>
      <c r="J151" s="128"/>
      <c r="K151" s="116"/>
      <c r="L151" s="130"/>
      <c r="M151" s="118"/>
      <c r="N151" s="130"/>
      <c r="O151" s="112"/>
      <c r="P151" s="112"/>
      <c r="Q151" s="118"/>
      <c r="R151" s="117"/>
      <c r="S151" s="112"/>
      <c r="T151" s="135"/>
      <c r="U151" s="118"/>
      <c r="V151" s="130"/>
      <c r="W151" s="112"/>
      <c r="X151" s="112"/>
      <c r="Y151" s="112"/>
      <c r="Z151" s="118"/>
      <c r="AA151" s="119"/>
      <c r="AB151" s="119"/>
      <c r="AC151" s="112"/>
      <c r="AD151" s="113"/>
      <c r="AE151" s="256"/>
      <c r="AF151" s="257"/>
      <c r="AG151" s="257"/>
      <c r="AH151" s="257"/>
      <c r="AI151" s="257"/>
      <c r="AJ151" s="257"/>
      <c r="AK151" s="257"/>
      <c r="AL151" s="257"/>
      <c r="AM151" s="257"/>
      <c r="AN151" s="257"/>
      <c r="AO151" s="257"/>
      <c r="AP151" s="257"/>
      <c r="AQ151" s="257"/>
      <c r="AR151" s="257"/>
      <c r="AS151" s="257"/>
      <c r="AT151" s="257"/>
      <c r="AU151" s="257"/>
      <c r="AV151" s="257"/>
      <c r="AW151" s="257"/>
      <c r="AX151" s="257"/>
      <c r="AY151" s="257"/>
      <c r="AZ151" s="257"/>
      <c r="BA151" s="257"/>
      <c r="BB151" s="122"/>
      <c r="BC151" s="123"/>
      <c r="BD151" s="135"/>
      <c r="BE151" s="112"/>
      <c r="BF151" s="135"/>
      <c r="BG151" s="112"/>
      <c r="BH151" s="111"/>
      <c r="BI151" s="112"/>
      <c r="BJ151" s="135"/>
      <c r="BK151" s="112"/>
      <c r="BL151" s="111"/>
      <c r="BM151" s="112"/>
      <c r="BN151" s="135"/>
      <c r="BO151" s="113"/>
      <c r="BP151" s="135"/>
      <c r="BQ151" s="112"/>
      <c r="BR151" s="112"/>
      <c r="BS151" s="112"/>
      <c r="BT151" s="135"/>
      <c r="BU151" s="124"/>
      <c r="BV151" s="258"/>
      <c r="BW151" s="7">
        <f>SUM(C151:BV151)</f>
        <v>0</v>
      </c>
      <c r="BX151" s="7">
        <f>+'[1]PRESUP. URB. GYP 99 SAS ZOMAC'!F102</f>
        <v>0</v>
      </c>
      <c r="BY151" s="7">
        <f>+BX151-BW151</f>
        <v>0</v>
      </c>
    </row>
    <row r="152" spans="1:77" s="7" customFormat="1" ht="20.100000000000001" customHeight="1" x14ac:dyDescent="0.25">
      <c r="A152" s="555" t="str">
        <f>+'[1]PRESUP. URB. GYP 99 SAS ZOMAC'!A103</f>
        <v>2.2.3.3</v>
      </c>
      <c r="B152" s="556" t="str">
        <f>+'[1]PRESUP. URB. GYP 99 SAS ZOMAC'!B103</f>
        <v>Entibado temporal (formaleta METALICA)</v>
      </c>
      <c r="C152" s="111"/>
      <c r="D152" s="112"/>
      <c r="E152" s="126"/>
      <c r="F152" s="127"/>
      <c r="G152" s="128"/>
      <c r="H152" s="128"/>
      <c r="I152" s="128"/>
      <c r="J152" s="128"/>
      <c r="K152" s="129"/>
      <c r="L152" s="130"/>
      <c r="M152" s="131"/>
      <c r="N152" s="130"/>
      <c r="O152" s="135"/>
      <c r="P152" s="135"/>
      <c r="Q152" s="131"/>
      <c r="R152" s="130"/>
      <c r="S152" s="135"/>
      <c r="T152" s="135"/>
      <c r="U152" s="131"/>
      <c r="V152" s="130"/>
      <c r="W152" s="135"/>
      <c r="X152" s="135"/>
      <c r="Y152" s="135"/>
      <c r="Z152" s="131"/>
      <c r="AA152" s="111"/>
      <c r="AB152" s="111"/>
      <c r="AC152" s="135"/>
      <c r="AD152" s="126"/>
      <c r="AE152" s="259"/>
      <c r="AF152" s="260"/>
      <c r="AG152" s="260"/>
      <c r="AH152" s="260"/>
      <c r="AI152" s="260"/>
      <c r="AJ152" s="260"/>
      <c r="AK152" s="260"/>
      <c r="AL152" s="260"/>
      <c r="AM152" s="260"/>
      <c r="AN152" s="260"/>
      <c r="AO152" s="260"/>
      <c r="AP152" s="260"/>
      <c r="AQ152" s="260"/>
      <c r="AR152" s="260"/>
      <c r="AS152" s="260"/>
      <c r="AT152" s="260"/>
      <c r="AU152" s="260"/>
      <c r="AV152" s="260"/>
      <c r="AW152" s="260"/>
      <c r="AX152" s="260"/>
      <c r="AY152" s="260"/>
      <c r="AZ152" s="260"/>
      <c r="BA152" s="260"/>
      <c r="BB152" s="138"/>
      <c r="BC152" s="139"/>
      <c r="BD152" s="135"/>
      <c r="BE152" s="135"/>
      <c r="BF152" s="135"/>
      <c r="BG152" s="262"/>
      <c r="BH152" s="266"/>
      <c r="BI152" s="262"/>
      <c r="BJ152" s="262"/>
      <c r="BK152" s="262"/>
      <c r="BL152" s="266"/>
      <c r="BM152" s="262"/>
      <c r="BN152" s="262"/>
      <c r="BO152" s="267"/>
      <c r="BP152" s="135"/>
      <c r="BQ152" s="135"/>
      <c r="BR152" s="135"/>
      <c r="BS152" s="135"/>
      <c r="BT152" s="135"/>
      <c r="BU152" s="140"/>
      <c r="BV152" s="261"/>
    </row>
    <row r="153" spans="1:77" s="7" customFormat="1" ht="20.100000000000001" customHeight="1" x14ac:dyDescent="0.25">
      <c r="A153" s="555"/>
      <c r="B153" s="556"/>
      <c r="C153" s="111"/>
      <c r="D153" s="112"/>
      <c r="E153" s="126"/>
      <c r="F153" s="127"/>
      <c r="G153" s="128"/>
      <c r="H153" s="128"/>
      <c r="I153" s="128"/>
      <c r="J153" s="128"/>
      <c r="K153" s="116"/>
      <c r="L153" s="130"/>
      <c r="M153" s="118"/>
      <c r="N153" s="130"/>
      <c r="O153" s="112"/>
      <c r="P153" s="112"/>
      <c r="Q153" s="118"/>
      <c r="R153" s="117"/>
      <c r="S153" s="112"/>
      <c r="T153" s="135"/>
      <c r="U153" s="118"/>
      <c r="V153" s="130"/>
      <c r="W153" s="112"/>
      <c r="X153" s="112"/>
      <c r="Y153" s="112"/>
      <c r="Z153" s="118"/>
      <c r="AA153" s="119"/>
      <c r="AB153" s="119"/>
      <c r="AC153" s="112"/>
      <c r="AD153" s="113"/>
      <c r="AE153" s="256"/>
      <c r="AF153" s="257"/>
      <c r="AG153" s="257"/>
      <c r="AH153" s="257"/>
      <c r="AI153" s="257"/>
      <c r="AJ153" s="257"/>
      <c r="AK153" s="257"/>
      <c r="AL153" s="257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7"/>
      <c r="AW153" s="257"/>
      <c r="AX153" s="257"/>
      <c r="AY153" s="257"/>
      <c r="AZ153" s="257"/>
      <c r="BA153" s="257"/>
      <c r="BB153" s="122"/>
      <c r="BC153" s="123"/>
      <c r="BD153" s="135"/>
      <c r="BE153" s="112"/>
      <c r="BF153" s="135"/>
      <c r="BG153" s="112">
        <f>+'[1]PRESUP. URB. GYP 99 SAS ZOMAC'!F103/9</f>
        <v>2105765.3333333335</v>
      </c>
      <c r="BH153" s="111">
        <f t="shared" ref="BH153:BO153" si="18">+BG153</f>
        <v>2105765.3333333335</v>
      </c>
      <c r="BI153" s="112">
        <f t="shared" si="18"/>
        <v>2105765.3333333335</v>
      </c>
      <c r="BJ153" s="135">
        <f t="shared" si="18"/>
        <v>2105765.3333333335</v>
      </c>
      <c r="BK153" s="112">
        <f t="shared" si="18"/>
        <v>2105765.3333333335</v>
      </c>
      <c r="BL153" s="111">
        <f t="shared" si="18"/>
        <v>2105765.3333333335</v>
      </c>
      <c r="BM153" s="112">
        <f t="shared" si="18"/>
        <v>2105765.3333333335</v>
      </c>
      <c r="BN153" s="135">
        <f t="shared" si="18"/>
        <v>2105765.3333333335</v>
      </c>
      <c r="BO153" s="113">
        <f t="shared" si="18"/>
        <v>2105765.3333333335</v>
      </c>
      <c r="BP153" s="112"/>
      <c r="BQ153" s="112"/>
      <c r="BR153" s="112"/>
      <c r="BS153" s="112"/>
      <c r="BT153" s="135"/>
      <c r="BU153" s="124"/>
      <c r="BV153" s="258"/>
      <c r="BW153" s="7">
        <f>SUM(C153:BV153)</f>
        <v>18951888</v>
      </c>
      <c r="BX153" s="7">
        <f>+'[1]PRESUP. URB. GYP 99 SAS ZOMAC'!F103</f>
        <v>18951888</v>
      </c>
      <c r="BY153" s="7">
        <f>+BX153-BW153</f>
        <v>0</v>
      </c>
    </row>
    <row r="154" spans="1:77" s="7" customFormat="1" ht="35.1" customHeight="1" x14ac:dyDescent="0.25">
      <c r="A154" s="555" t="str">
        <f>+'[1]PRESUP. URB. GYP 99 SAS ZOMAC'!A104</f>
        <v>2.2.3.4</v>
      </c>
      <c r="B154" s="556" t="str">
        <f>+'[1]PRESUP. URB. GYP 99 SAS ZOMAC'!B104</f>
        <v>Llenos con material de préstamo en LIMO/ARENILLA, compactados mecánicamente hasta obtener una densidad del 100% de la máxima obtenida en el ensayo del Próctor modificado.</v>
      </c>
      <c r="C154" s="111"/>
      <c r="D154" s="112"/>
      <c r="E154" s="126"/>
      <c r="F154" s="127"/>
      <c r="G154" s="128"/>
      <c r="H154" s="128"/>
      <c r="I154" s="128"/>
      <c r="J154" s="128"/>
      <c r="K154" s="129"/>
      <c r="L154" s="130"/>
      <c r="M154" s="131"/>
      <c r="N154" s="130"/>
      <c r="O154" s="135"/>
      <c r="P154" s="135"/>
      <c r="Q154" s="131"/>
      <c r="R154" s="130"/>
      <c r="S154" s="135"/>
      <c r="T154" s="135"/>
      <c r="U154" s="131"/>
      <c r="V154" s="130"/>
      <c r="W154" s="135"/>
      <c r="X154" s="135"/>
      <c r="Y154" s="135"/>
      <c r="Z154" s="131"/>
      <c r="AA154" s="111"/>
      <c r="AB154" s="111"/>
      <c r="AC154" s="135"/>
      <c r="AD154" s="126"/>
      <c r="AE154" s="259"/>
      <c r="AF154" s="260"/>
      <c r="AG154" s="260"/>
      <c r="AH154" s="260"/>
      <c r="AI154" s="260"/>
      <c r="AJ154" s="260"/>
      <c r="AK154" s="260"/>
      <c r="AL154" s="260"/>
      <c r="AM154" s="260"/>
      <c r="AN154" s="260"/>
      <c r="AO154" s="260"/>
      <c r="AP154" s="260"/>
      <c r="AQ154" s="260"/>
      <c r="AR154" s="260"/>
      <c r="AS154" s="260"/>
      <c r="AT154" s="260"/>
      <c r="AU154" s="260"/>
      <c r="AV154" s="260"/>
      <c r="AW154" s="260"/>
      <c r="AX154" s="260"/>
      <c r="AY154" s="260"/>
      <c r="AZ154" s="260"/>
      <c r="BA154" s="260"/>
      <c r="BB154" s="138"/>
      <c r="BC154" s="139"/>
      <c r="BD154" s="135"/>
      <c r="BE154" s="135"/>
      <c r="BF154" s="135"/>
      <c r="BG154" s="135"/>
      <c r="BH154" s="111"/>
      <c r="BI154" s="135"/>
      <c r="BJ154" s="135"/>
      <c r="BK154" s="135"/>
      <c r="BL154" s="111"/>
      <c r="BM154" s="135"/>
      <c r="BN154" s="135"/>
      <c r="BO154" s="126"/>
      <c r="BP154" s="135"/>
      <c r="BQ154" s="135"/>
      <c r="BR154" s="135"/>
      <c r="BS154" s="135"/>
      <c r="BT154" s="135"/>
      <c r="BU154" s="140"/>
      <c r="BV154" s="261"/>
    </row>
    <row r="155" spans="1:77" s="7" customFormat="1" ht="35.1" customHeight="1" x14ac:dyDescent="0.25">
      <c r="A155" s="555"/>
      <c r="B155" s="556"/>
      <c r="C155" s="111"/>
      <c r="D155" s="112"/>
      <c r="E155" s="126"/>
      <c r="F155" s="127"/>
      <c r="G155" s="128"/>
      <c r="H155" s="128"/>
      <c r="I155" s="128"/>
      <c r="J155" s="128"/>
      <c r="K155" s="116"/>
      <c r="L155" s="130"/>
      <c r="M155" s="118"/>
      <c r="N155" s="130"/>
      <c r="O155" s="112"/>
      <c r="P155" s="112"/>
      <c r="Q155" s="118"/>
      <c r="R155" s="117"/>
      <c r="S155" s="112"/>
      <c r="T155" s="135"/>
      <c r="U155" s="118"/>
      <c r="V155" s="130"/>
      <c r="W155" s="112"/>
      <c r="X155" s="112"/>
      <c r="Y155" s="112"/>
      <c r="Z155" s="118"/>
      <c r="AA155" s="119"/>
      <c r="AB155" s="119"/>
      <c r="AC155" s="112"/>
      <c r="AD155" s="113"/>
      <c r="AE155" s="256"/>
      <c r="AF155" s="257"/>
      <c r="AG155" s="257"/>
      <c r="AH155" s="257"/>
      <c r="AI155" s="257"/>
      <c r="AJ155" s="257"/>
      <c r="AK155" s="257"/>
      <c r="AL155" s="257"/>
      <c r="AM155" s="257"/>
      <c r="AN155" s="257"/>
      <c r="AO155" s="257"/>
      <c r="AP155" s="257"/>
      <c r="AQ155" s="257"/>
      <c r="AR155" s="257"/>
      <c r="AS155" s="257"/>
      <c r="AT155" s="257"/>
      <c r="AU155" s="257"/>
      <c r="AV155" s="257"/>
      <c r="AW155" s="257"/>
      <c r="AX155" s="257"/>
      <c r="AY155" s="257"/>
      <c r="AZ155" s="257"/>
      <c r="BA155" s="257"/>
      <c r="BB155" s="122"/>
      <c r="BC155" s="123"/>
      <c r="BD155" s="135"/>
      <c r="BE155" s="112"/>
      <c r="BF155" s="135"/>
      <c r="BG155" s="112"/>
      <c r="BH155" s="111"/>
      <c r="BI155" s="112"/>
      <c r="BJ155" s="135"/>
      <c r="BK155" s="112"/>
      <c r="BL155" s="111"/>
      <c r="BM155" s="112"/>
      <c r="BN155" s="135"/>
      <c r="BO155" s="113"/>
      <c r="BP155" s="135"/>
      <c r="BQ155" s="112"/>
      <c r="BR155" s="112"/>
      <c r="BS155" s="112"/>
      <c r="BT155" s="135"/>
      <c r="BU155" s="124"/>
      <c r="BV155" s="258"/>
      <c r="BW155" s="7">
        <f>SUM(C155:BV155)</f>
        <v>0</v>
      </c>
      <c r="BX155" s="7">
        <f>+'[1]PRESUP. URB. GYP 99 SAS ZOMAC'!F104</f>
        <v>0</v>
      </c>
      <c r="BY155" s="7">
        <f>+BX155-BW155</f>
        <v>0</v>
      </c>
    </row>
    <row r="156" spans="1:77" s="7" customFormat="1" ht="20.100000000000001" customHeight="1" x14ac:dyDescent="0.25">
      <c r="A156" s="570" t="str">
        <f>+'[1]PRESUP. URB. GYP 99 SAS ZOMAC'!A105</f>
        <v>2.2.3.5</v>
      </c>
      <c r="B156" s="569" t="str">
        <f>+'[1]PRESUP. URB. GYP 99 SAS ZOMAC'!B105</f>
        <v>Suministro, transporte, colocación de Entresuelo en triturado de 3/4" para cimentación de tubería</v>
      </c>
      <c r="C156" s="219"/>
      <c r="D156" s="202"/>
      <c r="E156" s="203"/>
      <c r="F156" s="204"/>
      <c r="G156" s="205"/>
      <c r="H156" s="205"/>
      <c r="I156" s="205"/>
      <c r="J156" s="205"/>
      <c r="K156" s="206"/>
      <c r="L156" s="207"/>
      <c r="M156" s="208"/>
      <c r="N156" s="207"/>
      <c r="O156" s="209"/>
      <c r="P156" s="209"/>
      <c r="Q156" s="208"/>
      <c r="R156" s="207"/>
      <c r="S156" s="209"/>
      <c r="T156" s="209"/>
      <c r="U156" s="208"/>
      <c r="V156" s="207"/>
      <c r="W156" s="209"/>
      <c r="X156" s="209"/>
      <c r="Y156" s="209"/>
      <c r="Z156" s="208"/>
      <c r="AA156" s="201"/>
      <c r="AB156" s="201"/>
      <c r="AC156" s="209"/>
      <c r="AD156" s="203"/>
      <c r="AE156" s="268"/>
      <c r="AF156" s="269"/>
      <c r="AG156" s="269"/>
      <c r="AH156" s="269"/>
      <c r="AI156" s="269"/>
      <c r="AJ156" s="269"/>
      <c r="AK156" s="269"/>
      <c r="AL156" s="269"/>
      <c r="AM156" s="269"/>
      <c r="AN156" s="269"/>
      <c r="AO156" s="269"/>
      <c r="AP156" s="269"/>
      <c r="AQ156" s="269"/>
      <c r="AR156" s="269"/>
      <c r="AS156" s="269"/>
      <c r="AT156" s="269"/>
      <c r="AU156" s="269"/>
      <c r="AV156" s="269"/>
      <c r="AW156" s="269"/>
      <c r="AX156" s="269"/>
      <c r="AY156" s="269"/>
      <c r="AZ156" s="269"/>
      <c r="BA156" s="269"/>
      <c r="BB156" s="212"/>
      <c r="BC156" s="213"/>
      <c r="BD156" s="209"/>
      <c r="BE156" s="209"/>
      <c r="BF156" s="209"/>
      <c r="BG156" s="209"/>
      <c r="BH156" s="271"/>
      <c r="BI156" s="272"/>
      <c r="BJ156" s="272"/>
      <c r="BK156" s="272"/>
      <c r="BL156" s="271"/>
      <c r="BM156" s="272"/>
      <c r="BN156" s="272"/>
      <c r="BO156" s="273"/>
      <c r="BP156" s="273"/>
      <c r="BQ156" s="209"/>
      <c r="BR156" s="209"/>
      <c r="BS156" s="209"/>
      <c r="BT156" s="209"/>
      <c r="BU156" s="217"/>
      <c r="BV156" s="217"/>
    </row>
    <row r="157" spans="1:77" s="7" customFormat="1" ht="20.100000000000001" customHeight="1" x14ac:dyDescent="0.25">
      <c r="A157" s="555"/>
      <c r="B157" s="556"/>
      <c r="C157" s="223"/>
      <c r="D157" s="112"/>
      <c r="E157" s="126"/>
      <c r="F157" s="127"/>
      <c r="G157" s="128"/>
      <c r="H157" s="128"/>
      <c r="I157" s="128"/>
      <c r="J157" s="128"/>
      <c r="K157" s="129"/>
      <c r="L157" s="130"/>
      <c r="M157" s="131"/>
      <c r="N157" s="130"/>
      <c r="O157" s="135"/>
      <c r="P157" s="135"/>
      <c r="Q157" s="131"/>
      <c r="R157" s="130"/>
      <c r="S157" s="135"/>
      <c r="T157" s="135"/>
      <c r="U157" s="131"/>
      <c r="V157" s="130"/>
      <c r="W157" s="135"/>
      <c r="X157" s="135"/>
      <c r="Y157" s="135"/>
      <c r="Z157" s="131"/>
      <c r="AA157" s="111"/>
      <c r="AB157" s="111"/>
      <c r="AC157" s="135"/>
      <c r="AD157" s="126"/>
      <c r="AE157" s="259"/>
      <c r="AF157" s="260"/>
      <c r="AG157" s="260"/>
      <c r="AH157" s="260"/>
      <c r="AI157" s="260"/>
      <c r="AJ157" s="260"/>
      <c r="AK157" s="260"/>
      <c r="AL157" s="260"/>
      <c r="AM157" s="260"/>
      <c r="AN157" s="260"/>
      <c r="AO157" s="260"/>
      <c r="AP157" s="260"/>
      <c r="AQ157" s="260"/>
      <c r="AR157" s="260"/>
      <c r="AS157" s="260"/>
      <c r="AT157" s="260"/>
      <c r="AU157" s="260"/>
      <c r="AV157" s="260"/>
      <c r="AW157" s="260"/>
      <c r="AX157" s="260"/>
      <c r="AY157" s="260"/>
      <c r="AZ157" s="260"/>
      <c r="BA157" s="260"/>
      <c r="BB157" s="138"/>
      <c r="BC157" s="139"/>
      <c r="BD157" s="135"/>
      <c r="BE157" s="135"/>
      <c r="BF157" s="135"/>
      <c r="BG157" s="135"/>
      <c r="BH157" s="111">
        <f>+'[1]PRESUP. URB. GYP 99 SAS ZOMAC'!F105/9</f>
        <v>3844567.4666666668</v>
      </c>
      <c r="BI157" s="135">
        <f t="shared" ref="BI157:BP165" si="19">+BH157</f>
        <v>3844567.4666666668</v>
      </c>
      <c r="BJ157" s="135">
        <f t="shared" si="19"/>
        <v>3844567.4666666668</v>
      </c>
      <c r="BK157" s="135">
        <f t="shared" si="19"/>
        <v>3844567.4666666668</v>
      </c>
      <c r="BL157" s="111">
        <f t="shared" si="19"/>
        <v>3844567.4666666668</v>
      </c>
      <c r="BM157" s="135">
        <f t="shared" si="19"/>
        <v>3844567.4666666668</v>
      </c>
      <c r="BN157" s="135">
        <f t="shared" si="19"/>
        <v>3844567.4666666668</v>
      </c>
      <c r="BO157" s="126">
        <f t="shared" si="19"/>
        <v>3844567.4666666668</v>
      </c>
      <c r="BP157" s="126">
        <f t="shared" si="19"/>
        <v>3844567.4666666668</v>
      </c>
      <c r="BQ157" s="135"/>
      <c r="BR157" s="135"/>
      <c r="BS157" s="135"/>
      <c r="BT157" s="135"/>
      <c r="BU157" s="140"/>
      <c r="BV157" s="140"/>
      <c r="BW157" s="7">
        <f>SUM(C157:BV157)</f>
        <v>34601107.20000001</v>
      </c>
      <c r="BX157" s="7">
        <f>+'[1]PRESUP. URB. GYP 99 SAS ZOMAC'!F105</f>
        <v>34601107.200000003</v>
      </c>
      <c r="BY157" s="7">
        <f>+BX157-BW157</f>
        <v>0</v>
      </c>
    </row>
    <row r="158" spans="1:77" s="7" customFormat="1" ht="20.100000000000001" customHeight="1" x14ac:dyDescent="0.25">
      <c r="A158" s="555" t="str">
        <f>+'[1]PRESUP. URB. GYP 99 SAS ZOMAC'!A108</f>
        <v>2.2.4.1</v>
      </c>
      <c r="B158" s="556" t="str">
        <f>+'[1]PRESUP. URB. GYP 99 SAS ZOMAC'!B108</f>
        <v>S.T.C en concreto SOLADO de f`c = 140 kg/cm2 para apoyo, e = 5 cm</v>
      </c>
      <c r="C158" s="111"/>
      <c r="D158" s="112"/>
      <c r="E158" s="126"/>
      <c r="F158" s="127"/>
      <c r="G158" s="128"/>
      <c r="H158" s="128"/>
      <c r="I158" s="128"/>
      <c r="J158" s="128"/>
      <c r="K158" s="129"/>
      <c r="L158" s="130"/>
      <c r="M158" s="131"/>
      <c r="N158" s="130"/>
      <c r="O158" s="135"/>
      <c r="P158" s="135"/>
      <c r="Q158" s="131"/>
      <c r="R158" s="130"/>
      <c r="S158" s="135"/>
      <c r="T158" s="135"/>
      <c r="U158" s="131"/>
      <c r="V158" s="130"/>
      <c r="W158" s="135"/>
      <c r="X158" s="135"/>
      <c r="Y158" s="135"/>
      <c r="Z158" s="131"/>
      <c r="AA158" s="111"/>
      <c r="AB158" s="111"/>
      <c r="AC158" s="135"/>
      <c r="AD158" s="126"/>
      <c r="AE158" s="259"/>
      <c r="AF158" s="260"/>
      <c r="AG158" s="260"/>
      <c r="AH158" s="260"/>
      <c r="AI158" s="260"/>
      <c r="AJ158" s="260"/>
      <c r="AK158" s="260"/>
      <c r="AL158" s="260"/>
      <c r="AM158" s="260"/>
      <c r="AN158" s="260"/>
      <c r="AO158" s="260"/>
      <c r="AP158" s="260"/>
      <c r="AQ158" s="260"/>
      <c r="AR158" s="260"/>
      <c r="AS158" s="260"/>
      <c r="AT158" s="260"/>
      <c r="AU158" s="260"/>
      <c r="AV158" s="260"/>
      <c r="AW158" s="260"/>
      <c r="AX158" s="260"/>
      <c r="AY158" s="260"/>
      <c r="AZ158" s="260"/>
      <c r="BA158" s="260"/>
      <c r="BB158" s="138"/>
      <c r="BC158" s="139"/>
      <c r="BD158" s="135"/>
      <c r="BE158" s="135"/>
      <c r="BF158" s="135"/>
      <c r="BG158" s="135"/>
      <c r="BH158" s="111"/>
      <c r="BI158" s="135"/>
      <c r="BJ158" s="135"/>
      <c r="BK158" s="135"/>
      <c r="BL158" s="111"/>
      <c r="BM158" s="135"/>
      <c r="BN158" s="135"/>
      <c r="BO158" s="126"/>
      <c r="BP158" s="135"/>
      <c r="BQ158" s="135"/>
      <c r="BR158" s="135"/>
      <c r="BS158" s="135"/>
      <c r="BT158" s="135"/>
      <c r="BU158" s="140"/>
      <c r="BV158" s="140"/>
    </row>
    <row r="159" spans="1:77" s="7" customFormat="1" ht="20.100000000000001" customHeight="1" x14ac:dyDescent="0.25">
      <c r="A159" s="555"/>
      <c r="B159" s="556"/>
      <c r="C159" s="111"/>
      <c r="D159" s="112"/>
      <c r="E159" s="126"/>
      <c r="F159" s="127"/>
      <c r="G159" s="128"/>
      <c r="H159" s="128"/>
      <c r="I159" s="128"/>
      <c r="J159" s="128"/>
      <c r="K159" s="129"/>
      <c r="L159" s="130"/>
      <c r="M159" s="131"/>
      <c r="N159" s="130"/>
      <c r="O159" s="135"/>
      <c r="P159" s="135"/>
      <c r="Q159" s="131"/>
      <c r="R159" s="130"/>
      <c r="S159" s="135"/>
      <c r="T159" s="135"/>
      <c r="U159" s="131"/>
      <c r="V159" s="130"/>
      <c r="W159" s="135"/>
      <c r="X159" s="135"/>
      <c r="Y159" s="135"/>
      <c r="Z159" s="131"/>
      <c r="AA159" s="111"/>
      <c r="AB159" s="111"/>
      <c r="AC159" s="135"/>
      <c r="AD159" s="126"/>
      <c r="AE159" s="259"/>
      <c r="AF159" s="260"/>
      <c r="AG159" s="260"/>
      <c r="AH159" s="260"/>
      <c r="AI159" s="260"/>
      <c r="AJ159" s="260"/>
      <c r="AK159" s="260"/>
      <c r="AL159" s="260"/>
      <c r="AM159" s="260"/>
      <c r="AN159" s="260"/>
      <c r="AO159" s="260"/>
      <c r="AP159" s="260"/>
      <c r="AQ159" s="260"/>
      <c r="AR159" s="260"/>
      <c r="AS159" s="260"/>
      <c r="AT159" s="260"/>
      <c r="AU159" s="260"/>
      <c r="AV159" s="260"/>
      <c r="AW159" s="260"/>
      <c r="AX159" s="260"/>
      <c r="AY159" s="260"/>
      <c r="AZ159" s="260"/>
      <c r="BA159" s="260"/>
      <c r="BB159" s="138"/>
      <c r="BC159" s="139"/>
      <c r="BD159" s="135"/>
      <c r="BE159" s="135"/>
      <c r="BF159" s="135"/>
      <c r="BG159" s="135"/>
      <c r="BH159" s="111">
        <f>+'[1]PRESUP. URB. GYP 99 SAS ZOMAC'!F108/9</f>
        <v>227477.77777777778</v>
      </c>
      <c r="BI159" s="135">
        <f t="shared" si="19"/>
        <v>227477.77777777778</v>
      </c>
      <c r="BJ159" s="135">
        <f t="shared" si="19"/>
        <v>227477.77777777778</v>
      </c>
      <c r="BK159" s="135">
        <f t="shared" si="19"/>
        <v>227477.77777777778</v>
      </c>
      <c r="BL159" s="111">
        <f t="shared" si="19"/>
        <v>227477.77777777778</v>
      </c>
      <c r="BM159" s="135">
        <f t="shared" si="19"/>
        <v>227477.77777777778</v>
      </c>
      <c r="BN159" s="135">
        <f t="shared" si="19"/>
        <v>227477.77777777778</v>
      </c>
      <c r="BO159" s="126">
        <f t="shared" si="19"/>
        <v>227477.77777777778</v>
      </c>
      <c r="BP159" s="135">
        <f t="shared" si="19"/>
        <v>227477.77777777778</v>
      </c>
      <c r="BQ159" s="135"/>
      <c r="BR159" s="135"/>
      <c r="BS159" s="135"/>
      <c r="BT159" s="135"/>
      <c r="BU159" s="140"/>
      <c r="BV159" s="140"/>
      <c r="BW159" s="7">
        <f>SUM(C159:BV159)</f>
        <v>2047300</v>
      </c>
      <c r="BX159" s="7">
        <f>+'[1]PRESUP. URB. GYP 99 SAS ZOMAC'!F108</f>
        <v>2047300</v>
      </c>
      <c r="BY159" s="7">
        <f>+BX159-BW159</f>
        <v>0</v>
      </c>
    </row>
    <row r="160" spans="1:77" s="7" customFormat="1" ht="20.100000000000001" customHeight="1" x14ac:dyDescent="0.25">
      <c r="A160" s="555" t="str">
        <f>+'[1]PRESUP. URB. GYP 99 SAS ZOMAC'!A109</f>
        <v>2.2.4.2</v>
      </c>
      <c r="B160" s="556" t="str">
        <f>+'[1]PRESUP. URB. GYP 99 SAS ZOMAC'!B109</f>
        <v>S.T.C. ATRAQUES de Concreto f'c=140kg/cm2, para tubería y accesorios</v>
      </c>
      <c r="C160" s="111"/>
      <c r="D160" s="112"/>
      <c r="E160" s="126"/>
      <c r="F160" s="127"/>
      <c r="G160" s="128"/>
      <c r="H160" s="128"/>
      <c r="I160" s="128"/>
      <c r="J160" s="128"/>
      <c r="K160" s="129"/>
      <c r="L160" s="130"/>
      <c r="M160" s="131"/>
      <c r="N160" s="130"/>
      <c r="O160" s="135"/>
      <c r="P160" s="135"/>
      <c r="Q160" s="131"/>
      <c r="R160" s="130"/>
      <c r="S160" s="135"/>
      <c r="T160" s="135"/>
      <c r="U160" s="131"/>
      <c r="V160" s="130"/>
      <c r="W160" s="135"/>
      <c r="X160" s="135"/>
      <c r="Y160" s="135"/>
      <c r="Z160" s="131"/>
      <c r="AA160" s="111"/>
      <c r="AB160" s="111"/>
      <c r="AC160" s="135"/>
      <c r="AD160" s="126"/>
      <c r="AE160" s="259"/>
      <c r="AF160" s="260"/>
      <c r="AG160" s="260"/>
      <c r="AH160" s="260"/>
      <c r="AI160" s="260"/>
      <c r="AJ160" s="260"/>
      <c r="AK160" s="260"/>
      <c r="AL160" s="260"/>
      <c r="AM160" s="260"/>
      <c r="AN160" s="260"/>
      <c r="AO160" s="260"/>
      <c r="AP160" s="260"/>
      <c r="AQ160" s="260"/>
      <c r="AR160" s="260"/>
      <c r="AS160" s="260"/>
      <c r="AT160" s="260"/>
      <c r="AU160" s="260"/>
      <c r="AV160" s="260"/>
      <c r="AW160" s="260"/>
      <c r="AX160" s="260"/>
      <c r="AY160" s="260"/>
      <c r="AZ160" s="260"/>
      <c r="BA160" s="260"/>
      <c r="BB160" s="138"/>
      <c r="BC160" s="139"/>
      <c r="BD160" s="135"/>
      <c r="BE160" s="135"/>
      <c r="BF160" s="135"/>
      <c r="BG160" s="135"/>
      <c r="BH160" s="266"/>
      <c r="BI160" s="262"/>
      <c r="BJ160" s="262"/>
      <c r="BK160" s="262"/>
      <c r="BL160" s="266"/>
      <c r="BM160" s="262"/>
      <c r="BN160" s="262"/>
      <c r="BO160" s="267"/>
      <c r="BP160" s="262"/>
      <c r="BQ160" s="135"/>
      <c r="BR160" s="135"/>
      <c r="BS160" s="135"/>
      <c r="BT160" s="135"/>
      <c r="BU160" s="140"/>
      <c r="BV160" s="140"/>
    </row>
    <row r="161" spans="1:77" s="7" customFormat="1" ht="20.100000000000001" customHeight="1" x14ac:dyDescent="0.25">
      <c r="A161" s="555"/>
      <c r="B161" s="556"/>
      <c r="C161" s="111"/>
      <c r="D161" s="112"/>
      <c r="E161" s="126"/>
      <c r="F161" s="127"/>
      <c r="G161" s="128"/>
      <c r="H161" s="128"/>
      <c r="I161" s="128"/>
      <c r="J161" s="128"/>
      <c r="K161" s="129"/>
      <c r="L161" s="130"/>
      <c r="M161" s="131"/>
      <c r="N161" s="130"/>
      <c r="O161" s="135"/>
      <c r="P161" s="135"/>
      <c r="Q161" s="131"/>
      <c r="R161" s="130"/>
      <c r="S161" s="135"/>
      <c r="T161" s="135"/>
      <c r="U161" s="131"/>
      <c r="V161" s="130"/>
      <c r="W161" s="135"/>
      <c r="X161" s="135"/>
      <c r="Y161" s="135"/>
      <c r="Z161" s="131"/>
      <c r="AA161" s="111"/>
      <c r="AB161" s="111"/>
      <c r="AC161" s="135"/>
      <c r="AD161" s="126"/>
      <c r="AE161" s="259"/>
      <c r="AF161" s="260"/>
      <c r="AG161" s="260"/>
      <c r="AH161" s="260"/>
      <c r="AI161" s="260"/>
      <c r="AJ161" s="260"/>
      <c r="AK161" s="260"/>
      <c r="AL161" s="260"/>
      <c r="AM161" s="260"/>
      <c r="AN161" s="260"/>
      <c r="AO161" s="260"/>
      <c r="AP161" s="260"/>
      <c r="AQ161" s="260"/>
      <c r="AR161" s="260"/>
      <c r="AS161" s="260"/>
      <c r="AT161" s="260"/>
      <c r="AU161" s="260"/>
      <c r="AV161" s="260"/>
      <c r="AW161" s="260"/>
      <c r="AX161" s="260"/>
      <c r="AY161" s="260"/>
      <c r="AZ161" s="260"/>
      <c r="BA161" s="260"/>
      <c r="BB161" s="138"/>
      <c r="BC161" s="139"/>
      <c r="BD161" s="135"/>
      <c r="BE161" s="135"/>
      <c r="BF161" s="135"/>
      <c r="BG161" s="135"/>
      <c r="BH161" s="111">
        <f>+'[1]PRESUP. URB. GYP 99 SAS ZOMAC'!F109/9</f>
        <v>3463177.777777778</v>
      </c>
      <c r="BI161" s="135">
        <f t="shared" si="19"/>
        <v>3463177.777777778</v>
      </c>
      <c r="BJ161" s="135">
        <f t="shared" si="19"/>
        <v>3463177.777777778</v>
      </c>
      <c r="BK161" s="135">
        <f t="shared" si="19"/>
        <v>3463177.777777778</v>
      </c>
      <c r="BL161" s="111">
        <f t="shared" si="19"/>
        <v>3463177.777777778</v>
      </c>
      <c r="BM161" s="135">
        <f t="shared" si="19"/>
        <v>3463177.777777778</v>
      </c>
      <c r="BN161" s="135">
        <f t="shared" si="19"/>
        <v>3463177.777777778</v>
      </c>
      <c r="BO161" s="126">
        <f t="shared" si="19"/>
        <v>3463177.777777778</v>
      </c>
      <c r="BP161" s="135">
        <f t="shared" si="19"/>
        <v>3463177.777777778</v>
      </c>
      <c r="BQ161" s="135"/>
      <c r="BR161" s="135"/>
      <c r="BS161" s="135"/>
      <c r="BT161" s="135"/>
      <c r="BU161" s="140"/>
      <c r="BV161" s="140"/>
      <c r="BW161" s="7">
        <f>SUM(C161:BV161)</f>
        <v>31168599.999999993</v>
      </c>
      <c r="BX161" s="7">
        <f>+'[1]PRESUP. URB. GYP 99 SAS ZOMAC'!F109</f>
        <v>31168600</v>
      </c>
      <c r="BY161" s="7">
        <f>+BX161-BW161</f>
        <v>0</v>
      </c>
    </row>
    <row r="162" spans="1:77" s="7" customFormat="1" ht="20.100000000000001" customHeight="1" x14ac:dyDescent="0.25">
      <c r="A162" s="555" t="str">
        <f>+'[1]PRESUP. URB. GYP 99 SAS ZOMAC'!A110</f>
        <v>2.2.4.3</v>
      </c>
      <c r="B162" s="556" t="str">
        <f>+'[1]PRESUP. URB. GYP 99 SAS ZOMAC'!B110</f>
        <v>S.T.C. de Concreto PILOTES DE APOYO f'c=28 Mpa Ø25mm, hasta 5 m de profundidad</v>
      </c>
      <c r="C162" s="111"/>
      <c r="D162" s="112"/>
      <c r="E162" s="126"/>
      <c r="F162" s="127"/>
      <c r="G162" s="128"/>
      <c r="H162" s="128"/>
      <c r="I162" s="128"/>
      <c r="J162" s="128"/>
      <c r="K162" s="129"/>
      <c r="L162" s="130"/>
      <c r="M162" s="131"/>
      <c r="N162" s="130"/>
      <c r="O162" s="135"/>
      <c r="P162" s="135"/>
      <c r="Q162" s="131"/>
      <c r="R162" s="130"/>
      <c r="S162" s="135"/>
      <c r="T162" s="135"/>
      <c r="U162" s="131"/>
      <c r="V162" s="130"/>
      <c r="W162" s="135"/>
      <c r="X162" s="135"/>
      <c r="Y162" s="135"/>
      <c r="Z162" s="131"/>
      <c r="AA162" s="111"/>
      <c r="AB162" s="111"/>
      <c r="AC162" s="135"/>
      <c r="AD162" s="126"/>
      <c r="AE162" s="259"/>
      <c r="AF162" s="260"/>
      <c r="AG162" s="260"/>
      <c r="AH162" s="260"/>
      <c r="AI162" s="260"/>
      <c r="AJ162" s="260"/>
      <c r="AK162" s="260"/>
      <c r="AL162" s="260"/>
      <c r="AM162" s="260"/>
      <c r="AN162" s="260"/>
      <c r="AO162" s="260"/>
      <c r="AP162" s="260"/>
      <c r="AQ162" s="260"/>
      <c r="AR162" s="260"/>
      <c r="AS162" s="260"/>
      <c r="AT162" s="260"/>
      <c r="AU162" s="260"/>
      <c r="AV162" s="260"/>
      <c r="AW162" s="260"/>
      <c r="AX162" s="260"/>
      <c r="AY162" s="260"/>
      <c r="AZ162" s="260"/>
      <c r="BA162" s="260"/>
      <c r="BB162" s="138"/>
      <c r="BC162" s="139"/>
      <c r="BD162" s="135"/>
      <c r="BE162" s="135"/>
      <c r="BF162" s="135"/>
      <c r="BG162" s="135"/>
      <c r="BH162" s="265"/>
      <c r="BI162" s="263"/>
      <c r="BJ162" s="263"/>
      <c r="BK162" s="263"/>
      <c r="BL162" s="265"/>
      <c r="BM162" s="263"/>
      <c r="BN162" s="263"/>
      <c r="BO162" s="274"/>
      <c r="BP162" s="263"/>
      <c r="BQ162" s="135"/>
      <c r="BR162" s="135"/>
      <c r="BS162" s="135"/>
      <c r="BT162" s="135"/>
      <c r="BU162" s="140"/>
      <c r="BV162" s="140"/>
    </row>
    <row r="163" spans="1:77" s="7" customFormat="1" ht="20.100000000000001" customHeight="1" x14ac:dyDescent="0.25">
      <c r="A163" s="555"/>
      <c r="B163" s="556"/>
      <c r="C163" s="111"/>
      <c r="D163" s="112"/>
      <c r="E163" s="126"/>
      <c r="F163" s="127"/>
      <c r="G163" s="128"/>
      <c r="H163" s="128"/>
      <c r="I163" s="128"/>
      <c r="J163" s="128"/>
      <c r="K163" s="129"/>
      <c r="L163" s="130"/>
      <c r="M163" s="131"/>
      <c r="N163" s="130"/>
      <c r="O163" s="135"/>
      <c r="P163" s="135"/>
      <c r="Q163" s="131"/>
      <c r="R163" s="130"/>
      <c r="S163" s="135"/>
      <c r="T163" s="135"/>
      <c r="U163" s="131"/>
      <c r="V163" s="130"/>
      <c r="W163" s="135"/>
      <c r="X163" s="135"/>
      <c r="Y163" s="135"/>
      <c r="Z163" s="131"/>
      <c r="AA163" s="111"/>
      <c r="AB163" s="111"/>
      <c r="AC163" s="135"/>
      <c r="AD163" s="126"/>
      <c r="AE163" s="259"/>
      <c r="AF163" s="260"/>
      <c r="AG163" s="260"/>
      <c r="AH163" s="260"/>
      <c r="AI163" s="260"/>
      <c r="AJ163" s="260"/>
      <c r="AK163" s="260"/>
      <c r="AL163" s="260"/>
      <c r="AM163" s="260"/>
      <c r="AN163" s="260"/>
      <c r="AO163" s="260"/>
      <c r="AP163" s="260"/>
      <c r="AQ163" s="260"/>
      <c r="AR163" s="260"/>
      <c r="AS163" s="260"/>
      <c r="AT163" s="260"/>
      <c r="AU163" s="260"/>
      <c r="AV163" s="260"/>
      <c r="AW163" s="260"/>
      <c r="AX163" s="260"/>
      <c r="AY163" s="260"/>
      <c r="AZ163" s="260"/>
      <c r="BA163" s="260"/>
      <c r="BB163" s="138"/>
      <c r="BC163" s="139"/>
      <c r="BD163" s="135"/>
      <c r="BE163" s="135"/>
      <c r="BF163" s="135"/>
      <c r="BG163" s="135"/>
      <c r="BH163" s="111">
        <f>+'[1]PRESUP. URB. GYP 99 SAS ZOMAC'!F110/9</f>
        <v>653578.46666666667</v>
      </c>
      <c r="BI163" s="135">
        <f t="shared" si="19"/>
        <v>653578.46666666667</v>
      </c>
      <c r="BJ163" s="135">
        <f t="shared" si="19"/>
        <v>653578.46666666667</v>
      </c>
      <c r="BK163" s="135">
        <f t="shared" si="19"/>
        <v>653578.46666666667</v>
      </c>
      <c r="BL163" s="111">
        <f t="shared" si="19"/>
        <v>653578.46666666667</v>
      </c>
      <c r="BM163" s="135">
        <f t="shared" si="19"/>
        <v>653578.46666666667</v>
      </c>
      <c r="BN163" s="135">
        <f t="shared" si="19"/>
        <v>653578.46666666667</v>
      </c>
      <c r="BO163" s="126">
        <f t="shared" si="19"/>
        <v>653578.46666666667</v>
      </c>
      <c r="BP163" s="135">
        <f t="shared" si="19"/>
        <v>653578.46666666667</v>
      </c>
      <c r="BQ163" s="135"/>
      <c r="BR163" s="135"/>
      <c r="BS163" s="135"/>
      <c r="BT163" s="135"/>
      <c r="BU163" s="140"/>
      <c r="BV163" s="140"/>
      <c r="BW163" s="7">
        <f>SUM(C163:BV163)</f>
        <v>5882206.2000000002</v>
      </c>
      <c r="BX163" s="7">
        <f>+'[1]PRESUP. URB. GYP 99 SAS ZOMAC'!F110</f>
        <v>5882206.2000000002</v>
      </c>
      <c r="BY163" s="7">
        <f>+BX163-BW163</f>
        <v>0</v>
      </c>
    </row>
    <row r="164" spans="1:77" s="7" customFormat="1" ht="24.95" customHeight="1" x14ac:dyDescent="0.25">
      <c r="A164" s="555" t="str">
        <f>+'[1]PRESUP. URB. GYP 99 SAS ZOMAC'!A111</f>
        <v>2.2.4.4</v>
      </c>
      <c r="B164" s="556" t="str">
        <f>+'[1]PRESUP. URB. GYP 99 SAS ZOMAC'!B111</f>
        <v>Suministro, transporte, corte, figuración y colocación de ACERO de refuerzo fy = 420 MPa‐60000 PSI, corrugado. (Incluye figuración)</v>
      </c>
      <c r="C164" s="111"/>
      <c r="D164" s="112"/>
      <c r="E164" s="126"/>
      <c r="F164" s="127"/>
      <c r="G164" s="128"/>
      <c r="H164" s="128"/>
      <c r="I164" s="128"/>
      <c r="J164" s="128"/>
      <c r="K164" s="129"/>
      <c r="L164" s="130"/>
      <c r="M164" s="131"/>
      <c r="N164" s="130"/>
      <c r="O164" s="135"/>
      <c r="P164" s="135"/>
      <c r="Q164" s="131"/>
      <c r="R164" s="130"/>
      <c r="S164" s="135"/>
      <c r="T164" s="135"/>
      <c r="U164" s="131"/>
      <c r="V164" s="130"/>
      <c r="W164" s="135"/>
      <c r="X164" s="135"/>
      <c r="Y164" s="135"/>
      <c r="Z164" s="131"/>
      <c r="AA164" s="111"/>
      <c r="AB164" s="111"/>
      <c r="AC164" s="135"/>
      <c r="AD164" s="126"/>
      <c r="AE164" s="259"/>
      <c r="AF164" s="260"/>
      <c r="AG164" s="260"/>
      <c r="AH164" s="260"/>
      <c r="AI164" s="260"/>
      <c r="AJ164" s="260"/>
      <c r="AK164" s="260"/>
      <c r="AL164" s="260"/>
      <c r="AM164" s="260"/>
      <c r="AN164" s="260"/>
      <c r="AO164" s="260"/>
      <c r="AP164" s="260"/>
      <c r="AQ164" s="260"/>
      <c r="AR164" s="260"/>
      <c r="AS164" s="260"/>
      <c r="AT164" s="260"/>
      <c r="AU164" s="260"/>
      <c r="AV164" s="260"/>
      <c r="AW164" s="260"/>
      <c r="AX164" s="260"/>
      <c r="AY164" s="260"/>
      <c r="AZ164" s="260"/>
      <c r="BA164" s="260"/>
      <c r="BB164" s="138"/>
      <c r="BC164" s="139"/>
      <c r="BD164" s="135"/>
      <c r="BE164" s="135"/>
      <c r="BF164" s="135"/>
      <c r="BG164" s="135"/>
      <c r="BH164" s="266"/>
      <c r="BI164" s="262"/>
      <c r="BJ164" s="262"/>
      <c r="BK164" s="262"/>
      <c r="BL164" s="266"/>
      <c r="BM164" s="262"/>
      <c r="BN164" s="262"/>
      <c r="BO164" s="267"/>
      <c r="BP164" s="262"/>
      <c r="BQ164" s="135"/>
      <c r="BR164" s="135"/>
      <c r="BS164" s="135"/>
      <c r="BT164" s="135"/>
      <c r="BU164" s="140"/>
      <c r="BV164" s="140"/>
    </row>
    <row r="165" spans="1:77" s="7" customFormat="1" ht="24.95" customHeight="1" x14ac:dyDescent="0.25">
      <c r="A165" s="555"/>
      <c r="B165" s="556"/>
      <c r="C165" s="111"/>
      <c r="D165" s="112"/>
      <c r="E165" s="126"/>
      <c r="F165" s="127"/>
      <c r="G165" s="128"/>
      <c r="H165" s="128"/>
      <c r="I165" s="128"/>
      <c r="J165" s="128"/>
      <c r="K165" s="129"/>
      <c r="L165" s="130"/>
      <c r="M165" s="131"/>
      <c r="N165" s="130"/>
      <c r="O165" s="135"/>
      <c r="P165" s="135"/>
      <c r="Q165" s="131"/>
      <c r="R165" s="130"/>
      <c r="S165" s="135"/>
      <c r="T165" s="135"/>
      <c r="U165" s="131"/>
      <c r="V165" s="130"/>
      <c r="W165" s="135"/>
      <c r="X165" s="135"/>
      <c r="Y165" s="135"/>
      <c r="Z165" s="131"/>
      <c r="AA165" s="111"/>
      <c r="AB165" s="111"/>
      <c r="AC165" s="135"/>
      <c r="AD165" s="126"/>
      <c r="AE165" s="259"/>
      <c r="AF165" s="260"/>
      <c r="AG165" s="260"/>
      <c r="AH165" s="260"/>
      <c r="AI165" s="260"/>
      <c r="AJ165" s="260"/>
      <c r="AK165" s="260"/>
      <c r="AL165" s="260"/>
      <c r="AM165" s="260"/>
      <c r="AN165" s="260"/>
      <c r="AO165" s="260"/>
      <c r="AP165" s="260"/>
      <c r="AQ165" s="260"/>
      <c r="AR165" s="260"/>
      <c r="AS165" s="260"/>
      <c r="AT165" s="260"/>
      <c r="AU165" s="260"/>
      <c r="AV165" s="260"/>
      <c r="AW165" s="260"/>
      <c r="AX165" s="260"/>
      <c r="AY165" s="260"/>
      <c r="AZ165" s="260"/>
      <c r="BA165" s="260"/>
      <c r="BB165" s="138"/>
      <c r="BC165" s="139"/>
      <c r="BD165" s="135"/>
      <c r="BE165" s="135"/>
      <c r="BF165" s="135"/>
      <c r="BG165" s="135"/>
      <c r="BH165" s="111">
        <f>+'[1]PRESUP. URB. GYP 99 SAS ZOMAC'!F111/9</f>
        <v>326900</v>
      </c>
      <c r="BI165" s="135">
        <f t="shared" si="19"/>
        <v>326900</v>
      </c>
      <c r="BJ165" s="135">
        <f t="shared" si="19"/>
        <v>326900</v>
      </c>
      <c r="BK165" s="135">
        <f t="shared" si="19"/>
        <v>326900</v>
      </c>
      <c r="BL165" s="111">
        <f t="shared" si="19"/>
        <v>326900</v>
      </c>
      <c r="BM165" s="135">
        <f t="shared" si="19"/>
        <v>326900</v>
      </c>
      <c r="BN165" s="135">
        <f t="shared" si="19"/>
        <v>326900</v>
      </c>
      <c r="BO165" s="126">
        <f t="shared" si="19"/>
        <v>326900</v>
      </c>
      <c r="BP165" s="135">
        <f t="shared" si="19"/>
        <v>326900</v>
      </c>
      <c r="BQ165" s="135"/>
      <c r="BR165" s="135"/>
      <c r="BS165" s="135"/>
      <c r="BT165" s="135"/>
      <c r="BU165" s="140"/>
      <c r="BV165" s="140"/>
      <c r="BW165" s="7">
        <f>SUM(C165:BV165)</f>
        <v>2942100</v>
      </c>
      <c r="BX165" s="7">
        <f>+'[1]PRESUP. URB. GYP 99 SAS ZOMAC'!F111</f>
        <v>2942100</v>
      </c>
      <c r="BY165" s="7">
        <f>+BX165-BW165</f>
        <v>0</v>
      </c>
    </row>
    <row r="166" spans="1:77" s="7" customFormat="1" ht="24.95" customHeight="1" x14ac:dyDescent="0.25">
      <c r="A166" s="555" t="str">
        <f>+'[1]PRESUP. URB. GYP 99 SAS ZOMAC'!A112</f>
        <v>2.2.4.5</v>
      </c>
      <c r="B166" s="556" t="str">
        <f>+'[1]PRESUP. URB. GYP 99 SAS ZOMAC'!B112</f>
        <v>Suministro, transporte, instalación. Juego de ANILLO + CUELLO + TAPA PREFABRICADO, para cámara de inspección DN=1200mm</v>
      </c>
      <c r="C166" s="111"/>
      <c r="D166" s="112"/>
      <c r="E166" s="126"/>
      <c r="F166" s="127"/>
      <c r="G166" s="128"/>
      <c r="H166" s="128"/>
      <c r="I166" s="128"/>
      <c r="J166" s="128"/>
      <c r="K166" s="129"/>
      <c r="L166" s="130"/>
      <c r="M166" s="131"/>
      <c r="N166" s="130"/>
      <c r="O166" s="135"/>
      <c r="P166" s="135"/>
      <c r="Q166" s="131"/>
      <c r="R166" s="130"/>
      <c r="S166" s="135"/>
      <c r="T166" s="135"/>
      <c r="U166" s="131"/>
      <c r="V166" s="130"/>
      <c r="W166" s="135"/>
      <c r="X166" s="135"/>
      <c r="Y166" s="135"/>
      <c r="Z166" s="131"/>
      <c r="AA166" s="111"/>
      <c r="AB166" s="111"/>
      <c r="AC166" s="135"/>
      <c r="AD166" s="126"/>
      <c r="AE166" s="259"/>
      <c r="AF166" s="260"/>
      <c r="AG166" s="260"/>
      <c r="AH166" s="260"/>
      <c r="AI166" s="260"/>
      <c r="AJ166" s="260"/>
      <c r="AK166" s="260"/>
      <c r="AL166" s="260"/>
      <c r="AM166" s="260"/>
      <c r="AN166" s="260"/>
      <c r="AO166" s="260"/>
      <c r="AP166" s="260"/>
      <c r="AQ166" s="260"/>
      <c r="AR166" s="260"/>
      <c r="AS166" s="260"/>
      <c r="AT166" s="260"/>
      <c r="AU166" s="260"/>
      <c r="AV166" s="260"/>
      <c r="AW166" s="260"/>
      <c r="AX166" s="260"/>
      <c r="AY166" s="260"/>
      <c r="AZ166" s="260"/>
      <c r="BA166" s="260"/>
      <c r="BB166" s="138"/>
      <c r="BC166" s="139"/>
      <c r="BD166" s="135"/>
      <c r="BE166" s="135"/>
      <c r="BF166" s="135"/>
      <c r="BG166" s="135"/>
      <c r="BH166" s="111"/>
      <c r="BI166" s="135"/>
      <c r="BJ166" s="135"/>
      <c r="BK166" s="263"/>
      <c r="BL166" s="265"/>
      <c r="BM166" s="263"/>
      <c r="BN166" s="263"/>
      <c r="BO166" s="274"/>
      <c r="BP166" s="135"/>
      <c r="BQ166" s="135"/>
      <c r="BR166" s="135"/>
      <c r="BS166" s="135"/>
      <c r="BT166" s="135"/>
      <c r="BU166" s="140"/>
      <c r="BV166" s="140"/>
    </row>
    <row r="167" spans="1:77" s="7" customFormat="1" ht="24.95" customHeight="1" x14ac:dyDescent="0.25">
      <c r="A167" s="555"/>
      <c r="B167" s="556"/>
      <c r="C167" s="111"/>
      <c r="D167" s="112"/>
      <c r="E167" s="113"/>
      <c r="F167" s="114"/>
      <c r="G167" s="115"/>
      <c r="H167" s="115"/>
      <c r="I167" s="115"/>
      <c r="J167" s="115"/>
      <c r="K167" s="116"/>
      <c r="L167" s="117"/>
      <c r="M167" s="118"/>
      <c r="N167" s="117"/>
      <c r="O167" s="112"/>
      <c r="P167" s="112"/>
      <c r="Q167" s="118"/>
      <c r="R167" s="117"/>
      <c r="S167" s="112"/>
      <c r="T167" s="112"/>
      <c r="U167" s="118"/>
      <c r="V167" s="117"/>
      <c r="W167" s="112"/>
      <c r="X167" s="112"/>
      <c r="Y167" s="112"/>
      <c r="Z167" s="118"/>
      <c r="AA167" s="119"/>
      <c r="AB167" s="119"/>
      <c r="AC167" s="112"/>
      <c r="AD167" s="113"/>
      <c r="AE167" s="256"/>
      <c r="AF167" s="257"/>
      <c r="AG167" s="257"/>
      <c r="AH167" s="257"/>
      <c r="AI167" s="257"/>
      <c r="AJ167" s="257"/>
      <c r="AK167" s="257"/>
      <c r="AL167" s="257"/>
      <c r="AM167" s="257"/>
      <c r="AN167" s="257"/>
      <c r="AO167" s="257"/>
      <c r="AP167" s="257"/>
      <c r="AQ167" s="257"/>
      <c r="AR167" s="257"/>
      <c r="AS167" s="257"/>
      <c r="AT167" s="257"/>
      <c r="AU167" s="257"/>
      <c r="AV167" s="257"/>
      <c r="AW167" s="257"/>
      <c r="AX167" s="257"/>
      <c r="AY167" s="257"/>
      <c r="AZ167" s="257"/>
      <c r="BA167" s="257"/>
      <c r="BB167" s="122"/>
      <c r="BC167" s="123"/>
      <c r="BD167" s="112"/>
      <c r="BE167" s="112"/>
      <c r="BF167" s="112"/>
      <c r="BG167" s="112"/>
      <c r="BH167" s="119"/>
      <c r="BI167" s="112"/>
      <c r="BJ167" s="112"/>
      <c r="BK167" s="112">
        <f>+'[1]PRESUP. URB. GYP 99 SAS ZOMAC'!F112/5</f>
        <v>7237872.4000000004</v>
      </c>
      <c r="BL167" s="119">
        <f>+BK167</f>
        <v>7237872.4000000004</v>
      </c>
      <c r="BM167" s="119">
        <f t="shared" ref="BM167:BR179" si="20">+BL167</f>
        <v>7237872.4000000004</v>
      </c>
      <c r="BN167" s="119">
        <f t="shared" si="20"/>
        <v>7237872.4000000004</v>
      </c>
      <c r="BO167" s="119">
        <f t="shared" si="20"/>
        <v>7237872.4000000004</v>
      </c>
      <c r="BP167" s="112"/>
      <c r="BQ167" s="112"/>
      <c r="BR167" s="112"/>
      <c r="BS167" s="112"/>
      <c r="BT167" s="112"/>
      <c r="BU167" s="124"/>
      <c r="BV167" s="124"/>
      <c r="BW167" s="7">
        <f>SUM(C167:BV167)</f>
        <v>36189362</v>
      </c>
      <c r="BX167" s="7">
        <f>+'[1]PRESUP. URB. GYP 99 SAS ZOMAC'!F112</f>
        <v>36189362</v>
      </c>
      <c r="BY167" s="7">
        <f>+BX167-BW167</f>
        <v>0</v>
      </c>
    </row>
    <row r="168" spans="1:77" s="7" customFormat="1" ht="24.95" customHeight="1" x14ac:dyDescent="0.25">
      <c r="A168" s="555" t="str">
        <f>+'[1]PRESUP. URB. GYP 99 SAS ZOMAC'!A113</f>
        <v>2.2.4.6</v>
      </c>
      <c r="B168" s="569" t="str">
        <f>+'[1]PRESUP. URB. GYP 99 SAS ZOMAC'!B113</f>
        <v>Suministro, transporte, instalación. CONO PREFABRICADO, para cámara de inspección DN=1200mm</v>
      </c>
      <c r="C168" s="219"/>
      <c r="D168" s="202"/>
      <c r="E168" s="203"/>
      <c r="F168" s="204"/>
      <c r="G168" s="205"/>
      <c r="H168" s="205"/>
      <c r="I168" s="205"/>
      <c r="J168" s="205"/>
      <c r="K168" s="206"/>
      <c r="L168" s="207"/>
      <c r="M168" s="208"/>
      <c r="N168" s="207"/>
      <c r="O168" s="209"/>
      <c r="P168" s="209"/>
      <c r="Q168" s="208"/>
      <c r="R168" s="207"/>
      <c r="S168" s="209"/>
      <c r="T168" s="209"/>
      <c r="U168" s="208"/>
      <c r="V168" s="207"/>
      <c r="W168" s="209"/>
      <c r="X168" s="209"/>
      <c r="Y168" s="209"/>
      <c r="Z168" s="208"/>
      <c r="AA168" s="201"/>
      <c r="AB168" s="201"/>
      <c r="AC168" s="209"/>
      <c r="AD168" s="203"/>
      <c r="AE168" s="268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69"/>
      <c r="AU168" s="269"/>
      <c r="AV168" s="269"/>
      <c r="AW168" s="269"/>
      <c r="AX168" s="269"/>
      <c r="AY168" s="269"/>
      <c r="AZ168" s="269"/>
      <c r="BA168" s="269"/>
      <c r="BB168" s="212"/>
      <c r="BC168" s="213"/>
      <c r="BD168" s="209"/>
      <c r="BE168" s="209"/>
      <c r="BF168" s="209"/>
      <c r="BG168" s="209"/>
      <c r="BH168" s="201"/>
      <c r="BI168" s="209"/>
      <c r="BJ168" s="209"/>
      <c r="BK168" s="272"/>
      <c r="BL168" s="271"/>
      <c r="BM168" s="272"/>
      <c r="BN168" s="272"/>
      <c r="BO168" s="273"/>
      <c r="BP168" s="209"/>
      <c r="BQ168" s="209"/>
      <c r="BR168" s="209"/>
      <c r="BS168" s="209"/>
      <c r="BT168" s="209"/>
      <c r="BU168" s="217"/>
      <c r="BV168" s="217"/>
    </row>
    <row r="169" spans="1:77" s="7" customFormat="1" ht="24.95" customHeight="1" x14ac:dyDescent="0.25">
      <c r="A169" s="555"/>
      <c r="B169" s="556"/>
      <c r="C169" s="223"/>
      <c r="D169" s="112"/>
      <c r="E169" s="126"/>
      <c r="F169" s="127"/>
      <c r="G169" s="128"/>
      <c r="H169" s="128"/>
      <c r="I169" s="128"/>
      <c r="J169" s="128"/>
      <c r="K169" s="129"/>
      <c r="L169" s="130"/>
      <c r="M169" s="131"/>
      <c r="N169" s="130"/>
      <c r="O169" s="135"/>
      <c r="P169" s="135"/>
      <c r="Q169" s="131"/>
      <c r="R169" s="130"/>
      <c r="S169" s="135"/>
      <c r="T169" s="135"/>
      <c r="U169" s="131"/>
      <c r="V169" s="130"/>
      <c r="W169" s="135"/>
      <c r="X169" s="135"/>
      <c r="Y169" s="135"/>
      <c r="Z169" s="131"/>
      <c r="AA169" s="111"/>
      <c r="AB169" s="111"/>
      <c r="AC169" s="135"/>
      <c r="AD169" s="126"/>
      <c r="AE169" s="259"/>
      <c r="AF169" s="260"/>
      <c r="AG169" s="260"/>
      <c r="AH169" s="260"/>
      <c r="AI169" s="260"/>
      <c r="AJ169" s="260"/>
      <c r="AK169" s="260"/>
      <c r="AL169" s="260"/>
      <c r="AM169" s="260"/>
      <c r="AN169" s="260"/>
      <c r="AO169" s="260"/>
      <c r="AP169" s="260"/>
      <c r="AQ169" s="260"/>
      <c r="AR169" s="260"/>
      <c r="AS169" s="260"/>
      <c r="AT169" s="260"/>
      <c r="AU169" s="260"/>
      <c r="AV169" s="260"/>
      <c r="AW169" s="260"/>
      <c r="AX169" s="260"/>
      <c r="AY169" s="260"/>
      <c r="AZ169" s="260"/>
      <c r="BA169" s="260"/>
      <c r="BB169" s="138"/>
      <c r="BC169" s="139"/>
      <c r="BD169" s="135"/>
      <c r="BE169" s="135"/>
      <c r="BF169" s="135"/>
      <c r="BG169" s="135"/>
      <c r="BH169" s="111"/>
      <c r="BI169" s="135"/>
      <c r="BJ169" s="135"/>
      <c r="BK169" s="135">
        <f>+'[1]PRESUP. URB. GYP 99 SAS ZOMAC'!F113/5</f>
        <v>4581160</v>
      </c>
      <c r="BL169" s="111">
        <f>+BK169</f>
        <v>4581160</v>
      </c>
      <c r="BM169" s="135">
        <f t="shared" si="20"/>
        <v>4581160</v>
      </c>
      <c r="BN169" s="135">
        <f t="shared" si="20"/>
        <v>4581160</v>
      </c>
      <c r="BO169" s="126">
        <f t="shared" si="20"/>
        <v>4581160</v>
      </c>
      <c r="BP169" s="135"/>
      <c r="BQ169" s="135"/>
      <c r="BR169" s="135"/>
      <c r="BS169" s="135"/>
      <c r="BT169" s="135"/>
      <c r="BU169" s="140"/>
      <c r="BV169" s="140"/>
      <c r="BW169" s="7">
        <f>SUM(C169:BV169)</f>
        <v>22905800</v>
      </c>
      <c r="BX169" s="7">
        <f>+'[1]PRESUP. URB. GYP 99 SAS ZOMAC'!F113</f>
        <v>22905800</v>
      </c>
      <c r="BY169" s="7">
        <f>+BX169-BW169</f>
        <v>0</v>
      </c>
    </row>
    <row r="170" spans="1:77" s="7" customFormat="1" ht="24.95" customHeight="1" x14ac:dyDescent="0.25">
      <c r="A170" s="555" t="str">
        <f>+'[1]PRESUP. URB. GYP 99 SAS ZOMAC'!A114</f>
        <v>2.2.4.7</v>
      </c>
      <c r="B170" s="556" t="str">
        <f>+'[1]PRESUP. URB. GYP 99 SAS ZOMAC'!B114</f>
        <v>Suministro, transporte, instalación. CILINDRO PREFABRICADO, para cámara de inspección DN=1200mm ‐ H=1.0m</v>
      </c>
      <c r="C170" s="111"/>
      <c r="D170" s="112"/>
      <c r="E170" s="126"/>
      <c r="F170" s="127"/>
      <c r="G170" s="128"/>
      <c r="H170" s="128"/>
      <c r="I170" s="128"/>
      <c r="J170" s="128"/>
      <c r="K170" s="129"/>
      <c r="L170" s="130"/>
      <c r="M170" s="131"/>
      <c r="N170" s="130"/>
      <c r="O170" s="135"/>
      <c r="P170" s="135"/>
      <c r="Q170" s="131"/>
      <c r="R170" s="130"/>
      <c r="S170" s="135"/>
      <c r="T170" s="135"/>
      <c r="U170" s="131"/>
      <c r="V170" s="130"/>
      <c r="W170" s="135"/>
      <c r="X170" s="135"/>
      <c r="Y170" s="135"/>
      <c r="Z170" s="131"/>
      <c r="AA170" s="111"/>
      <c r="AB170" s="111"/>
      <c r="AC170" s="135"/>
      <c r="AD170" s="126"/>
      <c r="AE170" s="259"/>
      <c r="AF170" s="260"/>
      <c r="AG170" s="260"/>
      <c r="AH170" s="260"/>
      <c r="AI170" s="260"/>
      <c r="AJ170" s="260"/>
      <c r="AK170" s="260"/>
      <c r="AL170" s="260"/>
      <c r="AM170" s="260"/>
      <c r="AN170" s="260"/>
      <c r="AO170" s="260"/>
      <c r="AP170" s="260"/>
      <c r="AQ170" s="260"/>
      <c r="AR170" s="260"/>
      <c r="AS170" s="260"/>
      <c r="AT170" s="260"/>
      <c r="AU170" s="260"/>
      <c r="AV170" s="260"/>
      <c r="AW170" s="260"/>
      <c r="AX170" s="260"/>
      <c r="AY170" s="260"/>
      <c r="AZ170" s="260"/>
      <c r="BA170" s="260"/>
      <c r="BB170" s="138"/>
      <c r="BC170" s="139"/>
      <c r="BD170" s="135"/>
      <c r="BE170" s="135"/>
      <c r="BF170" s="135"/>
      <c r="BG170" s="135"/>
      <c r="BH170" s="111"/>
      <c r="BI170" s="135"/>
      <c r="BJ170" s="135"/>
      <c r="BK170" s="263"/>
      <c r="BL170" s="265"/>
      <c r="BM170" s="263"/>
      <c r="BN170" s="263"/>
      <c r="BO170" s="274"/>
      <c r="BP170" s="135"/>
      <c r="BQ170" s="135"/>
      <c r="BR170" s="135"/>
      <c r="BS170" s="135"/>
      <c r="BT170" s="135"/>
      <c r="BU170" s="140"/>
      <c r="BV170" s="140"/>
    </row>
    <row r="171" spans="1:77" s="7" customFormat="1" ht="24.95" customHeight="1" x14ac:dyDescent="0.25">
      <c r="A171" s="555"/>
      <c r="B171" s="556"/>
      <c r="C171" s="111"/>
      <c r="D171" s="112"/>
      <c r="E171" s="126"/>
      <c r="F171" s="127"/>
      <c r="G171" s="128"/>
      <c r="H171" s="128"/>
      <c r="I171" s="128"/>
      <c r="J171" s="128"/>
      <c r="K171" s="129"/>
      <c r="L171" s="130"/>
      <c r="M171" s="131"/>
      <c r="N171" s="130"/>
      <c r="O171" s="135"/>
      <c r="P171" s="135"/>
      <c r="Q171" s="131"/>
      <c r="R171" s="130"/>
      <c r="S171" s="135"/>
      <c r="T171" s="135"/>
      <c r="U171" s="131"/>
      <c r="V171" s="130"/>
      <c r="W171" s="135"/>
      <c r="X171" s="135"/>
      <c r="Y171" s="135"/>
      <c r="Z171" s="131"/>
      <c r="AA171" s="111"/>
      <c r="AB171" s="111"/>
      <c r="AC171" s="135"/>
      <c r="AD171" s="126"/>
      <c r="AE171" s="259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0"/>
      <c r="BA171" s="260"/>
      <c r="BB171" s="138"/>
      <c r="BC171" s="139"/>
      <c r="BD171" s="135"/>
      <c r="BE171" s="135"/>
      <c r="BF171" s="135"/>
      <c r="BG171" s="135"/>
      <c r="BH171" s="111"/>
      <c r="BI171" s="135"/>
      <c r="BJ171" s="135"/>
      <c r="BK171" s="135">
        <f>+'[1]PRESUP. URB. GYP 99 SAS ZOMAC'!F114/5</f>
        <v>6726764</v>
      </c>
      <c r="BL171" s="111">
        <f>+BK171</f>
        <v>6726764</v>
      </c>
      <c r="BM171" s="135">
        <f t="shared" si="20"/>
        <v>6726764</v>
      </c>
      <c r="BN171" s="135">
        <f t="shared" si="20"/>
        <v>6726764</v>
      </c>
      <c r="BO171" s="126">
        <f t="shared" si="20"/>
        <v>6726764</v>
      </c>
      <c r="BP171" s="135"/>
      <c r="BQ171" s="135"/>
      <c r="BR171" s="135"/>
      <c r="BS171" s="135"/>
      <c r="BT171" s="135"/>
      <c r="BU171" s="140"/>
      <c r="BV171" s="140"/>
      <c r="BW171" s="7">
        <f>SUM(C171:BV171)</f>
        <v>33633820</v>
      </c>
      <c r="BX171" s="7">
        <f>+'[1]PRESUP. URB. GYP 99 SAS ZOMAC'!F114</f>
        <v>33633820</v>
      </c>
      <c r="BY171" s="7">
        <f>+BX171-BW171</f>
        <v>0</v>
      </c>
    </row>
    <row r="172" spans="1:77" s="7" customFormat="1" ht="24.95" customHeight="1" x14ac:dyDescent="0.25">
      <c r="A172" s="555" t="str">
        <f>+'[1]PRESUP. URB. GYP 99 SAS ZOMAC'!A115</f>
        <v>2.2.4.8</v>
      </c>
      <c r="B172" s="556" t="str">
        <f>+'[1]PRESUP. URB. GYP 99 SAS ZOMAC'!B115</f>
        <v>Suministro, transporte, instalación. CILINDRO PREFABRICADO, para cámara de inspección DN=1200mm‐H=0.5m</v>
      </c>
      <c r="C172" s="111"/>
      <c r="D172" s="112"/>
      <c r="E172" s="126"/>
      <c r="F172" s="127"/>
      <c r="G172" s="128"/>
      <c r="H172" s="128"/>
      <c r="I172" s="128"/>
      <c r="J172" s="128"/>
      <c r="K172" s="129"/>
      <c r="L172" s="130"/>
      <c r="M172" s="131"/>
      <c r="N172" s="130"/>
      <c r="O172" s="135"/>
      <c r="P172" s="135"/>
      <c r="Q172" s="131"/>
      <c r="R172" s="130"/>
      <c r="S172" s="135"/>
      <c r="T172" s="135"/>
      <c r="U172" s="131"/>
      <c r="V172" s="130"/>
      <c r="W172" s="135"/>
      <c r="X172" s="135"/>
      <c r="Y172" s="135"/>
      <c r="Z172" s="131"/>
      <c r="AA172" s="111"/>
      <c r="AB172" s="111"/>
      <c r="AC172" s="135"/>
      <c r="AD172" s="126"/>
      <c r="AE172" s="259"/>
      <c r="AF172" s="260"/>
      <c r="AG172" s="260"/>
      <c r="AH172" s="260"/>
      <c r="AI172" s="260"/>
      <c r="AJ172" s="260"/>
      <c r="AK172" s="260"/>
      <c r="AL172" s="260"/>
      <c r="AM172" s="260"/>
      <c r="AN172" s="260"/>
      <c r="AO172" s="260"/>
      <c r="AP172" s="260"/>
      <c r="AQ172" s="260"/>
      <c r="AR172" s="260"/>
      <c r="AS172" s="260"/>
      <c r="AT172" s="260"/>
      <c r="AU172" s="260"/>
      <c r="AV172" s="260"/>
      <c r="AW172" s="260"/>
      <c r="AX172" s="260"/>
      <c r="AY172" s="260"/>
      <c r="AZ172" s="260"/>
      <c r="BA172" s="260"/>
      <c r="BB172" s="138"/>
      <c r="BC172" s="139"/>
      <c r="BD172" s="135"/>
      <c r="BE172" s="135"/>
      <c r="BF172" s="135"/>
      <c r="BG172" s="135"/>
      <c r="BH172" s="111"/>
      <c r="BI172" s="135"/>
      <c r="BJ172" s="135"/>
      <c r="BK172" s="262"/>
      <c r="BL172" s="266"/>
      <c r="BM172" s="262"/>
      <c r="BN172" s="262"/>
      <c r="BO172" s="267"/>
      <c r="BP172" s="135"/>
      <c r="BQ172" s="135"/>
      <c r="BR172" s="135"/>
      <c r="BS172" s="135"/>
      <c r="BT172" s="135"/>
      <c r="BU172" s="140"/>
      <c r="BV172" s="140"/>
    </row>
    <row r="173" spans="1:77" s="7" customFormat="1" ht="24.95" customHeight="1" x14ac:dyDescent="0.25">
      <c r="A173" s="555"/>
      <c r="B173" s="556"/>
      <c r="C173" s="111"/>
      <c r="D173" s="112"/>
      <c r="E173" s="126"/>
      <c r="F173" s="127"/>
      <c r="G173" s="128"/>
      <c r="H173" s="128"/>
      <c r="I173" s="128"/>
      <c r="J173" s="128"/>
      <c r="K173" s="129"/>
      <c r="L173" s="130"/>
      <c r="M173" s="131"/>
      <c r="N173" s="130"/>
      <c r="O173" s="135"/>
      <c r="P173" s="135"/>
      <c r="Q173" s="131"/>
      <c r="R173" s="130"/>
      <c r="S173" s="135"/>
      <c r="T173" s="135"/>
      <c r="U173" s="131"/>
      <c r="V173" s="130"/>
      <c r="W173" s="135"/>
      <c r="X173" s="135"/>
      <c r="Y173" s="135"/>
      <c r="Z173" s="131"/>
      <c r="AA173" s="111"/>
      <c r="AB173" s="111"/>
      <c r="AC173" s="135"/>
      <c r="AD173" s="126"/>
      <c r="AE173" s="259"/>
      <c r="AF173" s="260"/>
      <c r="AG173" s="260"/>
      <c r="AH173" s="260"/>
      <c r="AI173" s="260"/>
      <c r="AJ173" s="260"/>
      <c r="AK173" s="260"/>
      <c r="AL173" s="260"/>
      <c r="AM173" s="260"/>
      <c r="AN173" s="260"/>
      <c r="AO173" s="260"/>
      <c r="AP173" s="260"/>
      <c r="AQ173" s="260"/>
      <c r="AR173" s="260"/>
      <c r="AS173" s="260"/>
      <c r="AT173" s="260"/>
      <c r="AU173" s="260"/>
      <c r="AV173" s="260"/>
      <c r="AW173" s="260"/>
      <c r="AX173" s="260"/>
      <c r="AY173" s="260"/>
      <c r="AZ173" s="260"/>
      <c r="BA173" s="260"/>
      <c r="BB173" s="138"/>
      <c r="BC173" s="139"/>
      <c r="BD173" s="135"/>
      <c r="BE173" s="135"/>
      <c r="BF173" s="135"/>
      <c r="BG173" s="135"/>
      <c r="BH173" s="111"/>
      <c r="BI173" s="135"/>
      <c r="BJ173" s="135"/>
      <c r="BK173" s="135">
        <f>+'[1]PRESUP. URB. GYP 99 SAS ZOMAC'!F115/5</f>
        <v>1938353.6</v>
      </c>
      <c r="BL173" s="111">
        <f>+BK173</f>
        <v>1938353.6</v>
      </c>
      <c r="BM173" s="135">
        <f t="shared" si="20"/>
        <v>1938353.6</v>
      </c>
      <c r="BN173" s="135">
        <f t="shared" si="20"/>
        <v>1938353.6</v>
      </c>
      <c r="BO173" s="126">
        <f t="shared" si="20"/>
        <v>1938353.6</v>
      </c>
      <c r="BP173" s="135"/>
      <c r="BQ173" s="135"/>
      <c r="BR173" s="135"/>
      <c r="BS173" s="135"/>
      <c r="BT173" s="135"/>
      <c r="BU173" s="140"/>
      <c r="BV173" s="140"/>
      <c r="BW173" s="7">
        <f>SUM(C173:BV173)</f>
        <v>9691768</v>
      </c>
      <c r="BX173" s="7">
        <f>+'[1]PRESUP. URB. GYP 99 SAS ZOMAC'!F115</f>
        <v>9691768</v>
      </c>
      <c r="BY173" s="7">
        <f>+BX173-BW173</f>
        <v>0</v>
      </c>
    </row>
    <row r="174" spans="1:77" s="7" customFormat="1" ht="20.100000000000001" customHeight="1" x14ac:dyDescent="0.25">
      <c r="A174" s="555" t="str">
        <f>+'[1]PRESUP. URB. GYP 99 SAS ZOMAC'!A116</f>
        <v>2.2.4.9</v>
      </c>
      <c r="B174" s="556" t="str">
        <f>+'[1]PRESUP. URB. GYP 99 SAS ZOMAC'!B116</f>
        <v>Suministro, transporte, instalación. BASE PREFABRICADA, para cámara de inspección</v>
      </c>
      <c r="C174" s="111"/>
      <c r="D174" s="112"/>
      <c r="E174" s="126"/>
      <c r="F174" s="127"/>
      <c r="G174" s="128"/>
      <c r="H174" s="128"/>
      <c r="I174" s="128"/>
      <c r="J174" s="128"/>
      <c r="K174" s="129"/>
      <c r="L174" s="130"/>
      <c r="M174" s="131"/>
      <c r="N174" s="130"/>
      <c r="O174" s="135"/>
      <c r="P174" s="135"/>
      <c r="Q174" s="131"/>
      <c r="R174" s="130"/>
      <c r="S174" s="135"/>
      <c r="T174" s="135"/>
      <c r="U174" s="131"/>
      <c r="V174" s="130"/>
      <c r="W174" s="135"/>
      <c r="X174" s="135"/>
      <c r="Y174" s="135"/>
      <c r="Z174" s="131"/>
      <c r="AA174" s="111"/>
      <c r="AB174" s="111"/>
      <c r="AC174" s="135"/>
      <c r="AD174" s="126"/>
      <c r="AE174" s="259"/>
      <c r="AF174" s="260"/>
      <c r="AG174" s="260"/>
      <c r="AH174" s="260"/>
      <c r="AI174" s="260"/>
      <c r="AJ174" s="260"/>
      <c r="AK174" s="260"/>
      <c r="AL174" s="260"/>
      <c r="AM174" s="260"/>
      <c r="AN174" s="260"/>
      <c r="AO174" s="260"/>
      <c r="AP174" s="260"/>
      <c r="AQ174" s="260"/>
      <c r="AR174" s="260"/>
      <c r="AS174" s="260"/>
      <c r="AT174" s="260"/>
      <c r="AU174" s="260"/>
      <c r="AV174" s="260"/>
      <c r="AW174" s="260"/>
      <c r="AX174" s="260"/>
      <c r="AY174" s="260"/>
      <c r="AZ174" s="260"/>
      <c r="BA174" s="260"/>
      <c r="BB174" s="138"/>
      <c r="BC174" s="139"/>
      <c r="BD174" s="135"/>
      <c r="BE174" s="135"/>
      <c r="BF174" s="135"/>
      <c r="BG174" s="135"/>
      <c r="BH174" s="111"/>
      <c r="BI174" s="135"/>
      <c r="BJ174" s="135"/>
      <c r="BK174" s="263"/>
      <c r="BL174" s="265"/>
      <c r="BM174" s="263"/>
      <c r="BN174" s="263"/>
      <c r="BO174" s="274"/>
      <c r="BP174" s="135"/>
      <c r="BQ174" s="135"/>
      <c r="BR174" s="135"/>
      <c r="BS174" s="135"/>
      <c r="BT174" s="135"/>
      <c r="BU174" s="140"/>
      <c r="BV174" s="140"/>
    </row>
    <row r="175" spans="1:77" s="7" customFormat="1" ht="20.100000000000001" customHeight="1" x14ac:dyDescent="0.25">
      <c r="A175" s="555"/>
      <c r="B175" s="556"/>
      <c r="C175" s="111"/>
      <c r="D175" s="112"/>
      <c r="E175" s="126"/>
      <c r="F175" s="127"/>
      <c r="G175" s="128"/>
      <c r="H175" s="128"/>
      <c r="I175" s="128"/>
      <c r="J175" s="128"/>
      <c r="K175" s="129"/>
      <c r="L175" s="130"/>
      <c r="M175" s="131"/>
      <c r="N175" s="130"/>
      <c r="O175" s="135"/>
      <c r="P175" s="135"/>
      <c r="Q175" s="131"/>
      <c r="R175" s="130"/>
      <c r="S175" s="135"/>
      <c r="T175" s="135"/>
      <c r="U175" s="131"/>
      <c r="V175" s="130"/>
      <c r="W175" s="135"/>
      <c r="X175" s="135"/>
      <c r="Y175" s="135"/>
      <c r="Z175" s="131"/>
      <c r="AA175" s="111"/>
      <c r="AB175" s="111"/>
      <c r="AC175" s="135"/>
      <c r="AD175" s="126"/>
      <c r="AE175" s="259"/>
      <c r="AF175" s="260"/>
      <c r="AG175" s="260"/>
      <c r="AH175" s="260"/>
      <c r="AI175" s="260"/>
      <c r="AJ175" s="260"/>
      <c r="AK175" s="260"/>
      <c r="AL175" s="260"/>
      <c r="AM175" s="260"/>
      <c r="AN175" s="260"/>
      <c r="AO175" s="260"/>
      <c r="AP175" s="260"/>
      <c r="AQ175" s="260"/>
      <c r="AR175" s="260"/>
      <c r="AS175" s="260"/>
      <c r="AT175" s="260"/>
      <c r="AU175" s="260"/>
      <c r="AV175" s="260"/>
      <c r="AW175" s="260"/>
      <c r="AX175" s="260"/>
      <c r="AY175" s="260"/>
      <c r="AZ175" s="260"/>
      <c r="BA175" s="260"/>
      <c r="BB175" s="138"/>
      <c r="BC175" s="139"/>
      <c r="BD175" s="135"/>
      <c r="BE175" s="135"/>
      <c r="BF175" s="135"/>
      <c r="BG175" s="135"/>
      <c r="BH175" s="111"/>
      <c r="BI175" s="135"/>
      <c r="BJ175" s="135"/>
      <c r="BK175" s="135">
        <f>+'[1]PRESUP. URB. GYP 99 SAS ZOMAC'!F116/5</f>
        <v>6796124</v>
      </c>
      <c r="BL175" s="111">
        <f>+BK175</f>
        <v>6796124</v>
      </c>
      <c r="BM175" s="135">
        <f t="shared" si="20"/>
        <v>6796124</v>
      </c>
      <c r="BN175" s="135">
        <f t="shared" si="20"/>
        <v>6796124</v>
      </c>
      <c r="BO175" s="126">
        <f t="shared" si="20"/>
        <v>6796124</v>
      </c>
      <c r="BP175" s="135"/>
      <c r="BQ175" s="135"/>
      <c r="BR175" s="135"/>
      <c r="BS175" s="135"/>
      <c r="BT175" s="135"/>
      <c r="BU175" s="140"/>
      <c r="BV175" s="140"/>
      <c r="BW175" s="7">
        <f>SUM(C175:BV175)</f>
        <v>33980620</v>
      </c>
      <c r="BX175" s="7">
        <f>+'[1]PRESUP. URB. GYP 99 SAS ZOMAC'!F116</f>
        <v>33980620</v>
      </c>
      <c r="BY175" s="7">
        <f>+BX175-BW175</f>
        <v>0</v>
      </c>
    </row>
    <row r="176" spans="1:77" s="7" customFormat="1" ht="20.100000000000001" customHeight="1" x14ac:dyDescent="0.25">
      <c r="A176" s="555" t="str">
        <f>+'[1]PRESUP. URB. GYP 99 SAS ZOMAC'!A117</f>
        <v>2.2.4.10</v>
      </c>
      <c r="B176" s="556" t="str">
        <f>+'[1]PRESUP. URB. GYP 99 SAS ZOMAC'!B117</f>
        <v>Suministro, transporte, instalación. CAJA DE INSPECCION 60X60cm incluye tapa y herrajes</v>
      </c>
      <c r="C176" s="111"/>
      <c r="D176" s="112"/>
      <c r="E176" s="126"/>
      <c r="F176" s="127"/>
      <c r="G176" s="128"/>
      <c r="H176" s="128"/>
      <c r="I176" s="128"/>
      <c r="J176" s="128"/>
      <c r="K176" s="129"/>
      <c r="L176" s="130"/>
      <c r="M176" s="131"/>
      <c r="N176" s="130"/>
      <c r="O176" s="135"/>
      <c r="P176" s="135"/>
      <c r="Q176" s="131"/>
      <c r="R176" s="130"/>
      <c r="S176" s="135"/>
      <c r="T176" s="135"/>
      <c r="U176" s="131"/>
      <c r="V176" s="130"/>
      <c r="W176" s="135"/>
      <c r="X176" s="135"/>
      <c r="Y176" s="135"/>
      <c r="Z176" s="131"/>
      <c r="AA176" s="111"/>
      <c r="AB176" s="111"/>
      <c r="AC176" s="135"/>
      <c r="AD176" s="126"/>
      <c r="AE176" s="259"/>
      <c r="AF176" s="260"/>
      <c r="AG176" s="260"/>
      <c r="AH176" s="260"/>
      <c r="AI176" s="260"/>
      <c r="AJ176" s="260"/>
      <c r="AK176" s="260"/>
      <c r="AL176" s="260"/>
      <c r="AM176" s="260"/>
      <c r="AN176" s="260"/>
      <c r="AO176" s="260"/>
      <c r="AP176" s="260"/>
      <c r="AQ176" s="260"/>
      <c r="AR176" s="260"/>
      <c r="AS176" s="260"/>
      <c r="AT176" s="260"/>
      <c r="AU176" s="260"/>
      <c r="AV176" s="260"/>
      <c r="AW176" s="260"/>
      <c r="AX176" s="260"/>
      <c r="AY176" s="260"/>
      <c r="AZ176" s="260"/>
      <c r="BA176" s="260"/>
      <c r="BB176" s="138"/>
      <c r="BC176" s="139"/>
      <c r="BD176" s="135"/>
      <c r="BE176" s="135"/>
      <c r="BF176" s="135"/>
      <c r="BG176" s="135"/>
      <c r="BH176" s="111"/>
      <c r="BI176" s="135"/>
      <c r="BJ176" s="135"/>
      <c r="BK176" s="135"/>
      <c r="BL176" s="266"/>
      <c r="BM176" s="262"/>
      <c r="BN176" s="262"/>
      <c r="BO176" s="267"/>
      <c r="BP176" s="262"/>
      <c r="BQ176" s="262"/>
      <c r="BR176" s="262"/>
      <c r="BS176" s="135"/>
      <c r="BT176" s="135"/>
      <c r="BU176" s="140"/>
      <c r="BV176" s="140"/>
    </row>
    <row r="177" spans="1:77" s="7" customFormat="1" ht="20.100000000000001" customHeight="1" x14ac:dyDescent="0.25">
      <c r="A177" s="555"/>
      <c r="B177" s="556"/>
      <c r="C177" s="111"/>
      <c r="D177" s="112"/>
      <c r="E177" s="126"/>
      <c r="F177" s="127"/>
      <c r="G177" s="128"/>
      <c r="H177" s="128"/>
      <c r="I177" s="128"/>
      <c r="J177" s="128"/>
      <c r="K177" s="129"/>
      <c r="L177" s="130"/>
      <c r="M177" s="131"/>
      <c r="N177" s="130"/>
      <c r="O177" s="135"/>
      <c r="P177" s="135"/>
      <c r="Q177" s="131"/>
      <c r="R177" s="130"/>
      <c r="S177" s="135"/>
      <c r="T177" s="135"/>
      <c r="U177" s="131"/>
      <c r="V177" s="130"/>
      <c r="W177" s="135"/>
      <c r="X177" s="135"/>
      <c r="Y177" s="135"/>
      <c r="Z177" s="131"/>
      <c r="AA177" s="111"/>
      <c r="AB177" s="111"/>
      <c r="AC177" s="135"/>
      <c r="AD177" s="126"/>
      <c r="AE177" s="259"/>
      <c r="AF177" s="260"/>
      <c r="AG177" s="260"/>
      <c r="AH177" s="260"/>
      <c r="AI177" s="260"/>
      <c r="AJ177" s="260"/>
      <c r="AK177" s="260"/>
      <c r="AL177" s="260"/>
      <c r="AM177" s="260"/>
      <c r="AN177" s="260"/>
      <c r="AO177" s="260"/>
      <c r="AP177" s="260"/>
      <c r="AQ177" s="260"/>
      <c r="AR177" s="260"/>
      <c r="AS177" s="260"/>
      <c r="AT177" s="260"/>
      <c r="AU177" s="260"/>
      <c r="AV177" s="260"/>
      <c r="AW177" s="260"/>
      <c r="AX177" s="260"/>
      <c r="AY177" s="260"/>
      <c r="AZ177" s="260"/>
      <c r="BA177" s="260"/>
      <c r="BB177" s="138"/>
      <c r="BC177" s="139"/>
      <c r="BD177" s="135"/>
      <c r="BE177" s="135"/>
      <c r="BF177" s="135"/>
      <c r="BG177" s="135"/>
      <c r="BH177" s="111"/>
      <c r="BI177" s="135"/>
      <c r="BJ177" s="135"/>
      <c r="BK177" s="135"/>
      <c r="BL177" s="111">
        <f>+'[1]PRESUP. URB. GYP 99 SAS ZOMAC'!F117/7</f>
        <v>21531949.142857142</v>
      </c>
      <c r="BM177" s="135">
        <f t="shared" si="20"/>
        <v>21531949.142857142</v>
      </c>
      <c r="BN177" s="135">
        <f t="shared" si="20"/>
        <v>21531949.142857142</v>
      </c>
      <c r="BO177" s="126">
        <f t="shared" si="20"/>
        <v>21531949.142857142</v>
      </c>
      <c r="BP177" s="135">
        <f t="shared" si="20"/>
        <v>21531949.142857142</v>
      </c>
      <c r="BQ177" s="135">
        <f t="shared" si="20"/>
        <v>21531949.142857142</v>
      </c>
      <c r="BR177" s="135">
        <f t="shared" si="20"/>
        <v>21531949.142857142</v>
      </c>
      <c r="BS177" s="135"/>
      <c r="BT177" s="135"/>
      <c r="BU177" s="140"/>
      <c r="BV177" s="140"/>
      <c r="BW177" s="7">
        <f>SUM(C177:BV177)</f>
        <v>150723643.99999997</v>
      </c>
      <c r="BX177" s="7">
        <f>+'[1]PRESUP. URB. GYP 99 SAS ZOMAC'!F117</f>
        <v>150723644</v>
      </c>
      <c r="BY177" s="7">
        <f>+BX177-BW177</f>
        <v>0</v>
      </c>
    </row>
    <row r="178" spans="1:77" s="7" customFormat="1" ht="20.100000000000001" customHeight="1" x14ac:dyDescent="0.25">
      <c r="A178" s="555" t="str">
        <f>+'[1]PRESUP. URB. GYP 99 SAS ZOMAC'!A118</f>
        <v>2.2.4.11</v>
      </c>
      <c r="B178" s="556" t="str">
        <f>+'[1]PRESUP. URB. GYP 99 SAS ZOMAC'!B118</f>
        <v>Suministro, transporte, instalación. CAJA DE INSPECCION 1.5X1.5m incluye tapa y herrajes</v>
      </c>
      <c r="C178" s="111"/>
      <c r="D178" s="112"/>
      <c r="E178" s="126"/>
      <c r="F178" s="127"/>
      <c r="G178" s="128"/>
      <c r="H178" s="128"/>
      <c r="I178" s="128"/>
      <c r="J178" s="128"/>
      <c r="K178" s="129"/>
      <c r="L178" s="130"/>
      <c r="M178" s="131"/>
      <c r="N178" s="130"/>
      <c r="O178" s="135"/>
      <c r="P178" s="135"/>
      <c r="Q178" s="131"/>
      <c r="R178" s="130"/>
      <c r="S178" s="135"/>
      <c r="T178" s="135"/>
      <c r="U178" s="131"/>
      <c r="V178" s="130"/>
      <c r="W178" s="135"/>
      <c r="X178" s="135"/>
      <c r="Y178" s="135"/>
      <c r="Z178" s="131"/>
      <c r="AA178" s="111"/>
      <c r="AB178" s="111"/>
      <c r="AC178" s="135"/>
      <c r="AD178" s="126"/>
      <c r="AE178" s="259"/>
      <c r="AF178" s="260"/>
      <c r="AG178" s="260"/>
      <c r="AH178" s="260"/>
      <c r="AI178" s="260"/>
      <c r="AJ178" s="260"/>
      <c r="AK178" s="260"/>
      <c r="AL178" s="260"/>
      <c r="AM178" s="260"/>
      <c r="AN178" s="260"/>
      <c r="AO178" s="260"/>
      <c r="AP178" s="260"/>
      <c r="AQ178" s="260"/>
      <c r="AR178" s="260"/>
      <c r="AS178" s="260"/>
      <c r="AT178" s="260"/>
      <c r="AU178" s="260"/>
      <c r="AV178" s="260"/>
      <c r="AW178" s="260"/>
      <c r="AX178" s="260"/>
      <c r="AY178" s="260"/>
      <c r="AZ178" s="260"/>
      <c r="BA178" s="260"/>
      <c r="BB178" s="138"/>
      <c r="BC178" s="139"/>
      <c r="BD178" s="135"/>
      <c r="BE178" s="135"/>
      <c r="BF178" s="135"/>
      <c r="BG178" s="135"/>
      <c r="BH178" s="111"/>
      <c r="BI178" s="135"/>
      <c r="BJ178" s="135"/>
      <c r="BK178" s="135"/>
      <c r="BL178" s="265"/>
      <c r="BM178" s="263"/>
      <c r="BN178" s="263"/>
      <c r="BO178" s="274"/>
      <c r="BP178" s="263"/>
      <c r="BQ178" s="263"/>
      <c r="BR178" s="263"/>
      <c r="BS178" s="135"/>
      <c r="BT178" s="135"/>
      <c r="BU178" s="140"/>
      <c r="BV178" s="140"/>
    </row>
    <row r="179" spans="1:77" s="7" customFormat="1" ht="20.100000000000001" customHeight="1" x14ac:dyDescent="0.25">
      <c r="A179" s="555"/>
      <c r="B179" s="556"/>
      <c r="C179" s="111"/>
      <c r="D179" s="112"/>
      <c r="E179" s="126"/>
      <c r="F179" s="127"/>
      <c r="G179" s="128"/>
      <c r="H179" s="128"/>
      <c r="I179" s="128"/>
      <c r="J179" s="128"/>
      <c r="K179" s="129"/>
      <c r="L179" s="130"/>
      <c r="M179" s="131"/>
      <c r="N179" s="130"/>
      <c r="O179" s="135"/>
      <c r="P179" s="135"/>
      <c r="Q179" s="131"/>
      <c r="R179" s="130"/>
      <c r="S179" s="135"/>
      <c r="T179" s="135"/>
      <c r="U179" s="131"/>
      <c r="V179" s="130"/>
      <c r="W179" s="135"/>
      <c r="X179" s="135"/>
      <c r="Y179" s="135"/>
      <c r="Z179" s="131"/>
      <c r="AA179" s="111"/>
      <c r="AB179" s="111"/>
      <c r="AC179" s="135"/>
      <c r="AD179" s="126"/>
      <c r="AE179" s="259"/>
      <c r="AF179" s="260"/>
      <c r="AG179" s="260"/>
      <c r="AH179" s="260"/>
      <c r="AI179" s="260"/>
      <c r="AJ179" s="260"/>
      <c r="AK179" s="260"/>
      <c r="AL179" s="260"/>
      <c r="AM179" s="260"/>
      <c r="AN179" s="260"/>
      <c r="AO179" s="260"/>
      <c r="AP179" s="260"/>
      <c r="AQ179" s="260"/>
      <c r="AR179" s="260"/>
      <c r="AS179" s="260"/>
      <c r="AT179" s="260"/>
      <c r="AU179" s="260"/>
      <c r="AV179" s="260"/>
      <c r="AW179" s="260"/>
      <c r="AX179" s="260"/>
      <c r="AY179" s="260"/>
      <c r="AZ179" s="260"/>
      <c r="BA179" s="260"/>
      <c r="BB179" s="138"/>
      <c r="BC179" s="139"/>
      <c r="BD179" s="135"/>
      <c r="BE179" s="135"/>
      <c r="BF179" s="135"/>
      <c r="BG179" s="135"/>
      <c r="BH179" s="111"/>
      <c r="BI179" s="135"/>
      <c r="BJ179" s="135"/>
      <c r="BK179" s="135"/>
      <c r="BL179" s="111">
        <f>+'[1]PRESUP. URB. GYP 99 SAS ZOMAC'!F118/7</f>
        <v>1588947</v>
      </c>
      <c r="BM179" s="135">
        <f t="shared" si="20"/>
        <v>1588947</v>
      </c>
      <c r="BN179" s="135">
        <f t="shared" si="20"/>
        <v>1588947</v>
      </c>
      <c r="BO179" s="126">
        <f t="shared" si="20"/>
        <v>1588947</v>
      </c>
      <c r="BP179" s="135">
        <f t="shared" si="20"/>
        <v>1588947</v>
      </c>
      <c r="BQ179" s="135">
        <f t="shared" si="20"/>
        <v>1588947</v>
      </c>
      <c r="BR179" s="135">
        <f t="shared" si="20"/>
        <v>1588947</v>
      </c>
      <c r="BS179" s="135"/>
      <c r="BT179" s="135"/>
      <c r="BU179" s="140"/>
      <c r="BV179" s="140"/>
      <c r="BW179" s="7">
        <f>SUM(C179:BV179)</f>
        <v>11122629</v>
      </c>
      <c r="BX179" s="7">
        <f>+'[1]PRESUP. URB. GYP 99 SAS ZOMAC'!F118</f>
        <v>11122629</v>
      </c>
      <c r="BY179" s="7">
        <f>+BX179-BW179</f>
        <v>0</v>
      </c>
    </row>
    <row r="180" spans="1:77" s="7" customFormat="1" ht="24.95" customHeight="1" x14ac:dyDescent="0.25">
      <c r="A180" s="555" t="str">
        <f>+'[1]PRESUP. URB. GYP 99 SAS ZOMAC'!A119</f>
        <v>2.2.4.12</v>
      </c>
      <c r="B180" s="556" t="str">
        <f>+'[1]PRESUP. URB. GYP 99 SAS ZOMAC'!B119</f>
        <v>Suministro, transporte, armado y vaciado de CABEZOTE DE DESCARGA en concreto reforzado para Tubería DN‐315mm</v>
      </c>
      <c r="C180" s="111"/>
      <c r="D180" s="112"/>
      <c r="E180" s="126"/>
      <c r="F180" s="127"/>
      <c r="G180" s="128"/>
      <c r="H180" s="128"/>
      <c r="I180" s="128"/>
      <c r="J180" s="128"/>
      <c r="K180" s="129"/>
      <c r="L180" s="130"/>
      <c r="M180" s="131"/>
      <c r="N180" s="130"/>
      <c r="O180" s="135"/>
      <c r="P180" s="135"/>
      <c r="Q180" s="131"/>
      <c r="R180" s="130"/>
      <c r="S180" s="135"/>
      <c r="T180" s="135"/>
      <c r="U180" s="131"/>
      <c r="V180" s="130"/>
      <c r="W180" s="135"/>
      <c r="X180" s="135"/>
      <c r="Y180" s="135"/>
      <c r="Z180" s="131"/>
      <c r="AA180" s="111"/>
      <c r="AB180" s="111"/>
      <c r="AC180" s="135"/>
      <c r="AD180" s="126"/>
      <c r="AE180" s="259"/>
      <c r="AF180" s="260"/>
      <c r="AG180" s="260"/>
      <c r="AH180" s="260"/>
      <c r="AI180" s="260"/>
      <c r="AJ180" s="260"/>
      <c r="AK180" s="260"/>
      <c r="AL180" s="260"/>
      <c r="AM180" s="260"/>
      <c r="AN180" s="260"/>
      <c r="AO180" s="260"/>
      <c r="AP180" s="260"/>
      <c r="AQ180" s="260"/>
      <c r="AR180" s="260"/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138"/>
      <c r="BC180" s="139"/>
      <c r="BD180" s="135"/>
      <c r="BE180" s="135"/>
      <c r="BF180" s="135"/>
      <c r="BG180" s="135"/>
      <c r="BH180" s="111"/>
      <c r="BI180" s="135"/>
      <c r="BJ180" s="135"/>
      <c r="BK180" s="135"/>
      <c r="BL180" s="111"/>
      <c r="BM180" s="135"/>
      <c r="BN180" s="262"/>
      <c r="BO180" s="267"/>
      <c r="BP180" s="262"/>
      <c r="BQ180" s="262"/>
      <c r="BR180" s="262"/>
      <c r="BS180" s="262"/>
      <c r="BT180" s="135"/>
      <c r="BU180" s="140"/>
      <c r="BV180" s="140"/>
    </row>
    <row r="181" spans="1:77" s="7" customFormat="1" ht="24.95" customHeight="1" x14ac:dyDescent="0.25">
      <c r="A181" s="555"/>
      <c r="B181" s="556"/>
      <c r="C181" s="111"/>
      <c r="D181" s="112"/>
      <c r="E181" s="126"/>
      <c r="F181" s="127"/>
      <c r="G181" s="128"/>
      <c r="H181" s="128"/>
      <c r="I181" s="128"/>
      <c r="J181" s="128"/>
      <c r="K181" s="129"/>
      <c r="L181" s="130"/>
      <c r="M181" s="131"/>
      <c r="N181" s="130"/>
      <c r="O181" s="135"/>
      <c r="P181" s="135"/>
      <c r="Q181" s="131"/>
      <c r="R181" s="130"/>
      <c r="S181" s="135"/>
      <c r="T181" s="135"/>
      <c r="U181" s="131"/>
      <c r="V181" s="130"/>
      <c r="W181" s="135"/>
      <c r="X181" s="135"/>
      <c r="Y181" s="135"/>
      <c r="Z181" s="131"/>
      <c r="AA181" s="111"/>
      <c r="AB181" s="111"/>
      <c r="AC181" s="135"/>
      <c r="AD181" s="126"/>
      <c r="AE181" s="259"/>
      <c r="AF181" s="260"/>
      <c r="AG181" s="260"/>
      <c r="AH181" s="260"/>
      <c r="AI181" s="260"/>
      <c r="AJ181" s="260"/>
      <c r="AK181" s="260"/>
      <c r="AL181" s="260"/>
      <c r="AM181" s="260"/>
      <c r="AN181" s="260"/>
      <c r="AO181" s="260"/>
      <c r="AP181" s="260"/>
      <c r="AQ181" s="260"/>
      <c r="AR181" s="260"/>
      <c r="AS181" s="260"/>
      <c r="AT181" s="260"/>
      <c r="AU181" s="260"/>
      <c r="AV181" s="260"/>
      <c r="AW181" s="260"/>
      <c r="AX181" s="260"/>
      <c r="AY181" s="260"/>
      <c r="AZ181" s="260"/>
      <c r="BA181" s="260"/>
      <c r="BB181" s="138"/>
      <c r="BC181" s="139"/>
      <c r="BD181" s="135"/>
      <c r="BE181" s="135"/>
      <c r="BF181" s="135"/>
      <c r="BG181" s="135"/>
      <c r="BH181" s="111"/>
      <c r="BI181" s="135"/>
      <c r="BJ181" s="135"/>
      <c r="BK181" s="135"/>
      <c r="BL181" s="111"/>
      <c r="BM181" s="135"/>
      <c r="BN181" s="135">
        <f>+'[1]PRESUP. URB. GYP 99 SAS ZOMAC'!F119/6</f>
        <v>1552352.3333333333</v>
      </c>
      <c r="BO181" s="126">
        <f>+BN181</f>
        <v>1552352.3333333333</v>
      </c>
      <c r="BP181" s="135">
        <f t="shared" ref="BP181:BS183" si="21">+BO181</f>
        <v>1552352.3333333333</v>
      </c>
      <c r="BQ181" s="135">
        <f t="shared" si="21"/>
        <v>1552352.3333333333</v>
      </c>
      <c r="BR181" s="135">
        <f t="shared" si="21"/>
        <v>1552352.3333333333</v>
      </c>
      <c r="BS181" s="135">
        <f t="shared" si="21"/>
        <v>1552352.3333333333</v>
      </c>
      <c r="BT181" s="135"/>
      <c r="BU181" s="140"/>
      <c r="BV181" s="140"/>
      <c r="BW181" s="7">
        <f>SUM(C181:BV181)</f>
        <v>9314114</v>
      </c>
      <c r="BX181" s="7">
        <f>+'[1]PRESUP. URB. GYP 99 SAS ZOMAC'!F119</f>
        <v>9314114</v>
      </c>
      <c r="BY181" s="7">
        <f>+BX181-BW181</f>
        <v>0</v>
      </c>
    </row>
    <row r="182" spans="1:77" s="7" customFormat="1" ht="24.95" customHeight="1" x14ac:dyDescent="0.25">
      <c r="A182" s="555" t="str">
        <f>+'[1]PRESUP. URB. GYP 99 SAS ZOMAC'!A120</f>
        <v>2.2.4.13</v>
      </c>
      <c r="B182" s="556" t="str">
        <f>+'[1]PRESUP. URB. GYP 99 SAS ZOMAC'!B120</f>
        <v>Suministro, transporte, armado y vaciado de CABEZOTE DE DESCARGA en concreto reforzado para Tubería DN‐900mm</v>
      </c>
      <c r="C182" s="201"/>
      <c r="D182" s="202"/>
      <c r="E182" s="203"/>
      <c r="F182" s="204"/>
      <c r="G182" s="205"/>
      <c r="H182" s="205"/>
      <c r="I182" s="205"/>
      <c r="J182" s="205"/>
      <c r="K182" s="206"/>
      <c r="L182" s="207"/>
      <c r="M182" s="208"/>
      <c r="N182" s="207"/>
      <c r="O182" s="209"/>
      <c r="P182" s="209"/>
      <c r="Q182" s="208"/>
      <c r="R182" s="207"/>
      <c r="S182" s="209"/>
      <c r="T182" s="209"/>
      <c r="U182" s="208"/>
      <c r="V182" s="207"/>
      <c r="W182" s="209"/>
      <c r="X182" s="209"/>
      <c r="Y182" s="209"/>
      <c r="Z182" s="208"/>
      <c r="AA182" s="201"/>
      <c r="AB182" s="201"/>
      <c r="AC182" s="209"/>
      <c r="AD182" s="203"/>
      <c r="AE182" s="268"/>
      <c r="AF182" s="269"/>
      <c r="AG182" s="269"/>
      <c r="AH182" s="269"/>
      <c r="AI182" s="269"/>
      <c r="AJ182" s="269"/>
      <c r="AK182" s="269"/>
      <c r="AL182" s="269"/>
      <c r="AM182" s="269"/>
      <c r="AN182" s="269"/>
      <c r="AO182" s="269"/>
      <c r="AP182" s="269"/>
      <c r="AQ182" s="269"/>
      <c r="AR182" s="269"/>
      <c r="AS182" s="269"/>
      <c r="AT182" s="269"/>
      <c r="AU182" s="269"/>
      <c r="AV182" s="269"/>
      <c r="AW182" s="269"/>
      <c r="AX182" s="269"/>
      <c r="AY182" s="269"/>
      <c r="AZ182" s="269"/>
      <c r="BA182" s="269"/>
      <c r="BB182" s="212"/>
      <c r="BC182" s="213"/>
      <c r="BD182" s="209"/>
      <c r="BE182" s="209"/>
      <c r="BF182" s="209"/>
      <c r="BG182" s="209"/>
      <c r="BH182" s="201"/>
      <c r="BI182" s="209"/>
      <c r="BJ182" s="209"/>
      <c r="BK182" s="209"/>
      <c r="BL182" s="201"/>
      <c r="BM182" s="209"/>
      <c r="BN182" s="275"/>
      <c r="BO182" s="276"/>
      <c r="BP182" s="275"/>
      <c r="BQ182" s="275"/>
      <c r="BR182" s="275"/>
      <c r="BS182" s="275"/>
      <c r="BT182" s="209"/>
      <c r="BU182" s="217"/>
      <c r="BV182" s="217"/>
    </row>
    <row r="183" spans="1:77" s="7" customFormat="1" ht="24.95" customHeight="1" x14ac:dyDescent="0.25">
      <c r="A183" s="555"/>
      <c r="B183" s="556"/>
      <c r="C183" s="111"/>
      <c r="D183" s="112"/>
      <c r="E183" s="126"/>
      <c r="F183" s="127"/>
      <c r="G183" s="128"/>
      <c r="H183" s="128"/>
      <c r="I183" s="128"/>
      <c r="J183" s="128"/>
      <c r="K183" s="129"/>
      <c r="L183" s="130"/>
      <c r="M183" s="131"/>
      <c r="N183" s="130"/>
      <c r="O183" s="135"/>
      <c r="P183" s="135"/>
      <c r="Q183" s="131"/>
      <c r="R183" s="130"/>
      <c r="S183" s="135"/>
      <c r="T183" s="135"/>
      <c r="U183" s="131"/>
      <c r="V183" s="130"/>
      <c r="W183" s="135"/>
      <c r="X183" s="135"/>
      <c r="Y183" s="135"/>
      <c r="Z183" s="131"/>
      <c r="AA183" s="111"/>
      <c r="AB183" s="111"/>
      <c r="AC183" s="135"/>
      <c r="AD183" s="126"/>
      <c r="AE183" s="259"/>
      <c r="AF183" s="260"/>
      <c r="AG183" s="260"/>
      <c r="AH183" s="260"/>
      <c r="AI183" s="260"/>
      <c r="AJ183" s="260"/>
      <c r="AK183" s="260"/>
      <c r="AL183" s="260"/>
      <c r="AM183" s="260"/>
      <c r="AN183" s="260"/>
      <c r="AO183" s="260"/>
      <c r="AP183" s="260"/>
      <c r="AQ183" s="260"/>
      <c r="AR183" s="260"/>
      <c r="AS183" s="260"/>
      <c r="AT183" s="260"/>
      <c r="AU183" s="260"/>
      <c r="AV183" s="260"/>
      <c r="AW183" s="260"/>
      <c r="AX183" s="260"/>
      <c r="AY183" s="260"/>
      <c r="AZ183" s="260"/>
      <c r="BA183" s="260"/>
      <c r="BB183" s="138"/>
      <c r="BC183" s="139"/>
      <c r="BD183" s="135"/>
      <c r="BE183" s="135"/>
      <c r="BF183" s="135"/>
      <c r="BG183" s="135"/>
      <c r="BH183" s="111"/>
      <c r="BI183" s="135"/>
      <c r="BJ183" s="135"/>
      <c r="BK183" s="135"/>
      <c r="BL183" s="111"/>
      <c r="BM183" s="135"/>
      <c r="BN183" s="135">
        <f>+'[1]PRESUP. URB. GYP 99 SAS ZOMAC'!F120/6</f>
        <v>5218270.166666667</v>
      </c>
      <c r="BO183" s="126">
        <f>+BN183</f>
        <v>5218270.166666667</v>
      </c>
      <c r="BP183" s="135">
        <f t="shared" si="21"/>
        <v>5218270.166666667</v>
      </c>
      <c r="BQ183" s="135">
        <f t="shared" si="21"/>
        <v>5218270.166666667</v>
      </c>
      <c r="BR183" s="135">
        <f t="shared" si="21"/>
        <v>5218270.166666667</v>
      </c>
      <c r="BS183" s="135">
        <f t="shared" si="21"/>
        <v>5218270.166666667</v>
      </c>
      <c r="BT183" s="135"/>
      <c r="BU183" s="140"/>
      <c r="BV183" s="140"/>
      <c r="BW183" s="7">
        <f>SUM(C183:BV183)</f>
        <v>31309621.000000004</v>
      </c>
      <c r="BX183" s="7">
        <f>+'[1]PRESUP. URB. GYP 99 SAS ZOMAC'!F120</f>
        <v>31309621</v>
      </c>
      <c r="BY183" s="7">
        <f>+BX183-BW183</f>
        <v>0</v>
      </c>
    </row>
    <row r="184" spans="1:77" s="7" customFormat="1" ht="20.100000000000001" customHeight="1" x14ac:dyDescent="0.25">
      <c r="A184" s="555" t="str">
        <f>+'[1]PRESUP. URB. GYP 99 SAS ZOMAC'!A121</f>
        <v>2.2.4.14</v>
      </c>
      <c r="B184" s="556" t="str">
        <f>+'[1]PRESUP. URB. GYP 99 SAS ZOMAC'!B121</f>
        <v xml:space="preserve">Suministro, transporte, armado y vaciado de SUMIDERO </v>
      </c>
      <c r="C184" s="111"/>
      <c r="D184" s="112"/>
      <c r="E184" s="126"/>
      <c r="F184" s="127"/>
      <c r="G184" s="128"/>
      <c r="H184" s="128"/>
      <c r="I184" s="128"/>
      <c r="J184" s="128"/>
      <c r="K184" s="129"/>
      <c r="L184" s="130"/>
      <c r="M184" s="131"/>
      <c r="N184" s="130"/>
      <c r="O184" s="135"/>
      <c r="P184" s="135"/>
      <c r="Q184" s="131"/>
      <c r="R184" s="130"/>
      <c r="S184" s="135"/>
      <c r="T184" s="135"/>
      <c r="U184" s="131"/>
      <c r="V184" s="130"/>
      <c r="W184" s="135"/>
      <c r="X184" s="135"/>
      <c r="Y184" s="135"/>
      <c r="Z184" s="131"/>
      <c r="AA184" s="111"/>
      <c r="AB184" s="111"/>
      <c r="AC184" s="135"/>
      <c r="AD184" s="126"/>
      <c r="AE184" s="259"/>
      <c r="AF184" s="260"/>
      <c r="AG184" s="260"/>
      <c r="AH184" s="260"/>
      <c r="AI184" s="260"/>
      <c r="AJ184" s="260"/>
      <c r="AK184" s="260"/>
      <c r="AL184" s="260"/>
      <c r="AM184" s="260"/>
      <c r="AN184" s="260"/>
      <c r="AO184" s="260"/>
      <c r="AP184" s="260"/>
      <c r="AQ184" s="260"/>
      <c r="AR184" s="260"/>
      <c r="AS184" s="260"/>
      <c r="AT184" s="260"/>
      <c r="AU184" s="260"/>
      <c r="AV184" s="260"/>
      <c r="AW184" s="260"/>
      <c r="AX184" s="260"/>
      <c r="AY184" s="260"/>
      <c r="AZ184" s="260"/>
      <c r="BA184" s="260"/>
      <c r="BB184" s="138"/>
      <c r="BC184" s="139"/>
      <c r="BD184" s="135"/>
      <c r="BE184" s="135"/>
      <c r="BF184" s="135"/>
      <c r="BG184" s="135"/>
      <c r="BH184" s="111"/>
      <c r="BI184" s="135"/>
      <c r="BJ184" s="135"/>
      <c r="BK184" s="135"/>
      <c r="BL184" s="266"/>
      <c r="BM184" s="262"/>
      <c r="BN184" s="262"/>
      <c r="BO184" s="267"/>
      <c r="BP184" s="262"/>
      <c r="BQ184" s="262"/>
      <c r="BR184" s="262"/>
      <c r="BS184" s="135"/>
      <c r="BT184" s="135"/>
      <c r="BU184" s="140"/>
      <c r="BV184" s="140"/>
    </row>
    <row r="185" spans="1:77" s="7" customFormat="1" ht="20.100000000000001" customHeight="1" x14ac:dyDescent="0.25">
      <c r="A185" s="555"/>
      <c r="B185" s="556"/>
      <c r="C185" s="111"/>
      <c r="D185" s="112"/>
      <c r="E185" s="126"/>
      <c r="F185" s="127"/>
      <c r="G185" s="128"/>
      <c r="H185" s="128"/>
      <c r="I185" s="128"/>
      <c r="J185" s="128"/>
      <c r="K185" s="129"/>
      <c r="L185" s="130"/>
      <c r="M185" s="131"/>
      <c r="N185" s="130"/>
      <c r="O185" s="135"/>
      <c r="P185" s="135"/>
      <c r="Q185" s="131"/>
      <c r="R185" s="130"/>
      <c r="S185" s="135"/>
      <c r="T185" s="135"/>
      <c r="U185" s="131"/>
      <c r="V185" s="130"/>
      <c r="W185" s="135"/>
      <c r="X185" s="135"/>
      <c r="Y185" s="135"/>
      <c r="Z185" s="131"/>
      <c r="AA185" s="111"/>
      <c r="AB185" s="111"/>
      <c r="AC185" s="135"/>
      <c r="AD185" s="126"/>
      <c r="AE185" s="259"/>
      <c r="AF185" s="260"/>
      <c r="AG185" s="260"/>
      <c r="AH185" s="260"/>
      <c r="AI185" s="260"/>
      <c r="AJ185" s="260"/>
      <c r="AK185" s="260"/>
      <c r="AL185" s="260"/>
      <c r="AM185" s="260"/>
      <c r="AN185" s="260"/>
      <c r="AO185" s="260"/>
      <c r="AP185" s="260"/>
      <c r="AQ185" s="260"/>
      <c r="AR185" s="260"/>
      <c r="AS185" s="260"/>
      <c r="AT185" s="260"/>
      <c r="AU185" s="260"/>
      <c r="AV185" s="260"/>
      <c r="AW185" s="260"/>
      <c r="AX185" s="260"/>
      <c r="AY185" s="260"/>
      <c r="AZ185" s="260"/>
      <c r="BA185" s="260"/>
      <c r="BB185" s="138"/>
      <c r="BC185" s="139"/>
      <c r="BD185" s="135"/>
      <c r="BE185" s="135"/>
      <c r="BF185" s="135"/>
      <c r="BG185" s="135"/>
      <c r="BH185" s="111"/>
      <c r="BI185" s="135"/>
      <c r="BJ185" s="135"/>
      <c r="BK185" s="135"/>
      <c r="BL185" s="111">
        <f>+'[1]PRESUP. URB. GYP 99 SAS ZOMAC'!F121/7</f>
        <v>6658512.1428571427</v>
      </c>
      <c r="BM185" s="135">
        <f t="shared" ref="BM185:BR185" si="22">+BL185</f>
        <v>6658512.1428571427</v>
      </c>
      <c r="BN185" s="135">
        <f t="shared" si="22"/>
        <v>6658512.1428571427</v>
      </c>
      <c r="BO185" s="126">
        <f t="shared" si="22"/>
        <v>6658512.1428571427</v>
      </c>
      <c r="BP185" s="135">
        <f t="shared" si="22"/>
        <v>6658512.1428571427</v>
      </c>
      <c r="BQ185" s="135">
        <f t="shared" si="22"/>
        <v>6658512.1428571427</v>
      </c>
      <c r="BR185" s="135">
        <f t="shared" si="22"/>
        <v>6658512.1428571427</v>
      </c>
      <c r="BS185" s="135"/>
      <c r="BT185" s="135"/>
      <c r="BU185" s="140"/>
      <c r="BV185" s="140"/>
      <c r="BW185" s="7">
        <f>SUM(C185:BV185)</f>
        <v>46609585</v>
      </c>
      <c r="BX185" s="7">
        <f>+'[1]PRESUP. URB. GYP 99 SAS ZOMAC'!F121</f>
        <v>46609585</v>
      </c>
      <c r="BY185" s="7">
        <f>+BX185-BW185</f>
        <v>0</v>
      </c>
    </row>
    <row r="186" spans="1:77" s="7" customFormat="1" ht="20.100000000000001" customHeight="1" x14ac:dyDescent="0.25">
      <c r="A186" s="555" t="str">
        <f>+'[1]PRESUP. URB. GYP 99 SAS ZOMAC'!A124</f>
        <v>2.2.5.1</v>
      </c>
      <c r="B186" s="556" t="str">
        <f>+'[1]PRESUP. URB. GYP 99 SAS ZOMAC'!B124</f>
        <v>S.T.I. de Tubería PVC‐S (NOVAFORT) de Ø6" (160 mm)</v>
      </c>
      <c r="C186" s="111"/>
      <c r="D186" s="112"/>
      <c r="E186" s="126"/>
      <c r="F186" s="127"/>
      <c r="G186" s="128"/>
      <c r="H186" s="128"/>
      <c r="I186" s="128"/>
      <c r="J186" s="128"/>
      <c r="K186" s="129"/>
      <c r="L186" s="130"/>
      <c r="M186" s="131"/>
      <c r="N186" s="130"/>
      <c r="O186" s="135"/>
      <c r="P186" s="135"/>
      <c r="Q186" s="131"/>
      <c r="R186" s="130"/>
      <c r="S186" s="135"/>
      <c r="T186" s="135"/>
      <c r="U186" s="131"/>
      <c r="V186" s="130"/>
      <c r="W186" s="135"/>
      <c r="X186" s="135"/>
      <c r="Y186" s="135"/>
      <c r="Z186" s="131"/>
      <c r="AA186" s="111"/>
      <c r="AB186" s="111"/>
      <c r="AC186" s="135"/>
      <c r="AD186" s="126"/>
      <c r="AE186" s="259"/>
      <c r="AF186" s="260"/>
      <c r="AG186" s="260"/>
      <c r="AH186" s="260"/>
      <c r="AI186" s="260"/>
      <c r="AJ186" s="260"/>
      <c r="AK186" s="260"/>
      <c r="AL186" s="260"/>
      <c r="AM186" s="260"/>
      <c r="AN186" s="260"/>
      <c r="AO186" s="260"/>
      <c r="AP186" s="260"/>
      <c r="AQ186" s="260"/>
      <c r="AR186" s="260"/>
      <c r="AS186" s="260"/>
      <c r="AT186" s="260"/>
      <c r="AU186" s="260"/>
      <c r="AV186" s="260"/>
      <c r="AW186" s="260"/>
      <c r="AX186" s="260"/>
      <c r="AY186" s="260"/>
      <c r="AZ186" s="260"/>
      <c r="BA186" s="260"/>
      <c r="BB186" s="138"/>
      <c r="BC186" s="139"/>
      <c r="BD186" s="135"/>
      <c r="BE186" s="135"/>
      <c r="BF186" s="135"/>
      <c r="BG186" s="135"/>
      <c r="BH186" s="265"/>
      <c r="BI186" s="263"/>
      <c r="BJ186" s="263"/>
      <c r="BK186" s="263"/>
      <c r="BL186" s="265"/>
      <c r="BM186" s="263"/>
      <c r="BN186" s="263"/>
      <c r="BO186" s="274"/>
      <c r="BP186" s="263"/>
      <c r="BQ186" s="263"/>
      <c r="BR186" s="135"/>
      <c r="BS186" s="135"/>
      <c r="BT186" s="135"/>
      <c r="BU186" s="140"/>
      <c r="BV186" s="140"/>
    </row>
    <row r="187" spans="1:77" s="7" customFormat="1" ht="20.100000000000001" customHeight="1" x14ac:dyDescent="0.25">
      <c r="A187" s="555"/>
      <c r="B187" s="556"/>
      <c r="C187" s="111"/>
      <c r="D187" s="112"/>
      <c r="E187" s="126"/>
      <c r="F187" s="127"/>
      <c r="G187" s="128"/>
      <c r="H187" s="128"/>
      <c r="I187" s="128"/>
      <c r="J187" s="128"/>
      <c r="K187" s="129"/>
      <c r="L187" s="130"/>
      <c r="M187" s="131"/>
      <c r="N187" s="130"/>
      <c r="O187" s="135"/>
      <c r="P187" s="135"/>
      <c r="Q187" s="131"/>
      <c r="R187" s="130"/>
      <c r="S187" s="135"/>
      <c r="T187" s="135"/>
      <c r="U187" s="131"/>
      <c r="V187" s="130"/>
      <c r="W187" s="135"/>
      <c r="X187" s="135"/>
      <c r="Y187" s="135"/>
      <c r="Z187" s="131"/>
      <c r="AA187" s="111"/>
      <c r="AB187" s="111"/>
      <c r="AC187" s="135"/>
      <c r="AD187" s="126"/>
      <c r="AE187" s="259"/>
      <c r="AF187" s="260"/>
      <c r="AG187" s="260"/>
      <c r="AH187" s="260"/>
      <c r="AI187" s="260"/>
      <c r="AJ187" s="260"/>
      <c r="AK187" s="260"/>
      <c r="AL187" s="260"/>
      <c r="AM187" s="260"/>
      <c r="AN187" s="260"/>
      <c r="AO187" s="260"/>
      <c r="AP187" s="260"/>
      <c r="AQ187" s="260"/>
      <c r="AR187" s="260"/>
      <c r="AS187" s="260"/>
      <c r="AT187" s="260"/>
      <c r="AU187" s="260"/>
      <c r="AV187" s="260"/>
      <c r="AW187" s="260"/>
      <c r="AX187" s="260"/>
      <c r="AY187" s="260"/>
      <c r="AZ187" s="260"/>
      <c r="BA187" s="260"/>
      <c r="BB187" s="138"/>
      <c r="BC187" s="139"/>
      <c r="BD187" s="135"/>
      <c r="BE187" s="135"/>
      <c r="BF187" s="135"/>
      <c r="BG187" s="135"/>
      <c r="BH187" s="111">
        <f>+'[1]PRESUP. URB. GYP 99 SAS ZOMAC'!F124/10</f>
        <v>6302361.5999999996</v>
      </c>
      <c r="BI187" s="135">
        <f>+BH187</f>
        <v>6302361.5999999996</v>
      </c>
      <c r="BJ187" s="135">
        <f t="shared" ref="BJ187:BQ201" si="23">+BI187</f>
        <v>6302361.5999999996</v>
      </c>
      <c r="BK187" s="135">
        <f t="shared" si="23"/>
        <v>6302361.5999999996</v>
      </c>
      <c r="BL187" s="111">
        <f t="shared" si="23"/>
        <v>6302361.5999999996</v>
      </c>
      <c r="BM187" s="135">
        <f t="shared" si="23"/>
        <v>6302361.5999999996</v>
      </c>
      <c r="BN187" s="135">
        <f t="shared" si="23"/>
        <v>6302361.5999999996</v>
      </c>
      <c r="BO187" s="126">
        <f t="shared" si="23"/>
        <v>6302361.5999999996</v>
      </c>
      <c r="BP187" s="135">
        <f t="shared" si="23"/>
        <v>6302361.5999999996</v>
      </c>
      <c r="BQ187" s="135">
        <f t="shared" si="23"/>
        <v>6302361.5999999996</v>
      </c>
      <c r="BR187" s="135"/>
      <c r="BS187" s="135"/>
      <c r="BT187" s="135"/>
      <c r="BU187" s="140"/>
      <c r="BV187" s="140"/>
      <c r="BW187" s="7">
        <f>SUM(C187:BV187)</f>
        <v>63023616.000000007</v>
      </c>
      <c r="BX187" s="7">
        <f>+'[1]PRESUP. URB. GYP 99 SAS ZOMAC'!F124</f>
        <v>63023616</v>
      </c>
      <c r="BY187" s="7">
        <f>+BX187-BW187</f>
        <v>0</v>
      </c>
    </row>
    <row r="188" spans="1:77" s="7" customFormat="1" ht="20.100000000000001" customHeight="1" x14ac:dyDescent="0.25">
      <c r="A188" s="555" t="str">
        <f>+'[1]PRESUP. URB. GYP 99 SAS ZOMAC'!A125</f>
        <v>2.2.5.2</v>
      </c>
      <c r="B188" s="556" t="str">
        <f>+'[1]PRESUP. URB. GYP 99 SAS ZOMAC'!B125</f>
        <v>S.T.I. de Tubería PVC‐S (NOVAFORT) de Ø10" (250 mm)</v>
      </c>
      <c r="C188" s="111"/>
      <c r="D188" s="112"/>
      <c r="E188" s="126"/>
      <c r="F188" s="127"/>
      <c r="G188" s="128"/>
      <c r="H188" s="128"/>
      <c r="I188" s="128"/>
      <c r="J188" s="128"/>
      <c r="K188" s="129"/>
      <c r="L188" s="130"/>
      <c r="M188" s="131"/>
      <c r="N188" s="130"/>
      <c r="O188" s="135"/>
      <c r="P188" s="135"/>
      <c r="Q188" s="131"/>
      <c r="R188" s="130"/>
      <c r="S188" s="135"/>
      <c r="T188" s="135"/>
      <c r="U188" s="131"/>
      <c r="V188" s="130"/>
      <c r="W188" s="135"/>
      <c r="X188" s="135"/>
      <c r="Y188" s="135"/>
      <c r="Z188" s="131"/>
      <c r="AA188" s="111"/>
      <c r="AB188" s="111"/>
      <c r="AC188" s="135"/>
      <c r="AD188" s="126"/>
      <c r="AE188" s="259"/>
      <c r="AF188" s="260"/>
      <c r="AG188" s="260"/>
      <c r="AH188" s="260"/>
      <c r="AI188" s="260"/>
      <c r="AJ188" s="260"/>
      <c r="AK188" s="260"/>
      <c r="AL188" s="260"/>
      <c r="AM188" s="260"/>
      <c r="AN188" s="260"/>
      <c r="AO188" s="260"/>
      <c r="AP188" s="260"/>
      <c r="AQ188" s="260"/>
      <c r="AR188" s="260"/>
      <c r="AS188" s="260"/>
      <c r="AT188" s="260"/>
      <c r="AU188" s="260"/>
      <c r="AV188" s="260"/>
      <c r="AW188" s="260"/>
      <c r="AX188" s="260"/>
      <c r="AY188" s="260"/>
      <c r="AZ188" s="260"/>
      <c r="BA188" s="260"/>
      <c r="BB188" s="138"/>
      <c r="BC188" s="139"/>
      <c r="BD188" s="135"/>
      <c r="BE188" s="135"/>
      <c r="BF188" s="135"/>
      <c r="BG188" s="135"/>
      <c r="BH188" s="266"/>
      <c r="BI188" s="262"/>
      <c r="BJ188" s="262"/>
      <c r="BK188" s="262"/>
      <c r="BL188" s="266"/>
      <c r="BM188" s="262"/>
      <c r="BN188" s="262"/>
      <c r="BO188" s="267"/>
      <c r="BP188" s="262"/>
      <c r="BQ188" s="262"/>
      <c r="BR188" s="135"/>
      <c r="BS188" s="135"/>
      <c r="BT188" s="135"/>
      <c r="BU188" s="140"/>
      <c r="BV188" s="140"/>
    </row>
    <row r="189" spans="1:77" s="7" customFormat="1" ht="20.100000000000001" customHeight="1" x14ac:dyDescent="0.25">
      <c r="A189" s="555"/>
      <c r="B189" s="556"/>
      <c r="C189" s="111"/>
      <c r="D189" s="112"/>
      <c r="E189" s="126"/>
      <c r="F189" s="127"/>
      <c r="G189" s="128"/>
      <c r="H189" s="128"/>
      <c r="I189" s="128"/>
      <c r="J189" s="128"/>
      <c r="K189" s="129"/>
      <c r="L189" s="130"/>
      <c r="M189" s="131"/>
      <c r="N189" s="130"/>
      <c r="O189" s="135"/>
      <c r="P189" s="135"/>
      <c r="Q189" s="131"/>
      <c r="R189" s="130"/>
      <c r="S189" s="135"/>
      <c r="T189" s="135"/>
      <c r="U189" s="131"/>
      <c r="V189" s="130"/>
      <c r="W189" s="135"/>
      <c r="X189" s="135"/>
      <c r="Y189" s="135"/>
      <c r="Z189" s="131"/>
      <c r="AA189" s="111"/>
      <c r="AB189" s="111"/>
      <c r="AC189" s="135"/>
      <c r="AD189" s="126"/>
      <c r="AE189" s="259"/>
      <c r="AF189" s="260"/>
      <c r="AG189" s="260"/>
      <c r="AH189" s="260"/>
      <c r="AI189" s="260"/>
      <c r="AJ189" s="260"/>
      <c r="AK189" s="260"/>
      <c r="AL189" s="260"/>
      <c r="AM189" s="260"/>
      <c r="AN189" s="260"/>
      <c r="AO189" s="260"/>
      <c r="AP189" s="260"/>
      <c r="AQ189" s="260"/>
      <c r="AR189" s="260"/>
      <c r="AS189" s="260"/>
      <c r="AT189" s="260"/>
      <c r="AU189" s="260"/>
      <c r="AV189" s="260"/>
      <c r="AW189" s="260"/>
      <c r="AX189" s="260"/>
      <c r="AY189" s="260"/>
      <c r="AZ189" s="260"/>
      <c r="BA189" s="260"/>
      <c r="BB189" s="138"/>
      <c r="BC189" s="139"/>
      <c r="BD189" s="135"/>
      <c r="BE189" s="135"/>
      <c r="BF189" s="135"/>
      <c r="BG189" s="135"/>
      <c r="BH189" s="111">
        <f>+'[1]PRESUP. URB. GYP 99 SAS ZOMAC'!F125/10</f>
        <v>4159016.4</v>
      </c>
      <c r="BI189" s="135">
        <f>+BH189</f>
        <v>4159016.4</v>
      </c>
      <c r="BJ189" s="135">
        <f t="shared" si="23"/>
        <v>4159016.4</v>
      </c>
      <c r="BK189" s="135">
        <f t="shared" si="23"/>
        <v>4159016.4</v>
      </c>
      <c r="BL189" s="111">
        <f t="shared" si="23"/>
        <v>4159016.4</v>
      </c>
      <c r="BM189" s="135">
        <f t="shared" si="23"/>
        <v>4159016.4</v>
      </c>
      <c r="BN189" s="135">
        <f t="shared" si="23"/>
        <v>4159016.4</v>
      </c>
      <c r="BO189" s="126">
        <f t="shared" si="23"/>
        <v>4159016.4</v>
      </c>
      <c r="BP189" s="135">
        <f t="shared" si="23"/>
        <v>4159016.4</v>
      </c>
      <c r="BQ189" s="135">
        <f t="shared" si="23"/>
        <v>4159016.4</v>
      </c>
      <c r="BR189" s="135"/>
      <c r="BS189" s="135"/>
      <c r="BT189" s="135"/>
      <c r="BU189" s="140"/>
      <c r="BV189" s="140"/>
      <c r="BW189" s="7">
        <f>SUM(C189:BV189)</f>
        <v>41590163.999999993</v>
      </c>
      <c r="BX189" s="7">
        <f>+'[1]PRESUP. URB. GYP 99 SAS ZOMAC'!F125</f>
        <v>41590164</v>
      </c>
      <c r="BY189" s="7">
        <f>+BX189-BW189</f>
        <v>0</v>
      </c>
    </row>
    <row r="190" spans="1:77" s="7" customFormat="1" ht="20.100000000000001" customHeight="1" x14ac:dyDescent="0.25">
      <c r="A190" s="555" t="str">
        <f>+'[1]PRESUP. URB. GYP 99 SAS ZOMAC'!A126</f>
        <v>2.2.5.3</v>
      </c>
      <c r="B190" s="556" t="str">
        <f>+'[1]PRESUP. URB. GYP 99 SAS ZOMAC'!B126</f>
        <v>S.T.I. de Tubería PVC‐S (NOVAFORT) de Ø12" (315 mm)</v>
      </c>
      <c r="C190" s="111"/>
      <c r="D190" s="112"/>
      <c r="E190" s="126"/>
      <c r="F190" s="127"/>
      <c r="G190" s="128"/>
      <c r="H190" s="128"/>
      <c r="I190" s="128"/>
      <c r="J190" s="128"/>
      <c r="K190" s="129"/>
      <c r="L190" s="130"/>
      <c r="M190" s="131"/>
      <c r="N190" s="130"/>
      <c r="O190" s="135"/>
      <c r="P190" s="135"/>
      <c r="Q190" s="131"/>
      <c r="R190" s="130"/>
      <c r="S190" s="135"/>
      <c r="T190" s="135"/>
      <c r="U190" s="131"/>
      <c r="V190" s="130"/>
      <c r="W190" s="135"/>
      <c r="X190" s="135"/>
      <c r="Y190" s="135"/>
      <c r="Z190" s="131"/>
      <c r="AA190" s="111"/>
      <c r="AB190" s="111"/>
      <c r="AC190" s="135"/>
      <c r="AD190" s="126"/>
      <c r="AE190" s="259"/>
      <c r="AF190" s="260"/>
      <c r="AG190" s="260"/>
      <c r="AH190" s="260"/>
      <c r="AI190" s="260"/>
      <c r="AJ190" s="260"/>
      <c r="AK190" s="260"/>
      <c r="AL190" s="260"/>
      <c r="AM190" s="260"/>
      <c r="AN190" s="260"/>
      <c r="AO190" s="260"/>
      <c r="AP190" s="260"/>
      <c r="AQ190" s="260"/>
      <c r="AR190" s="260"/>
      <c r="AS190" s="260"/>
      <c r="AT190" s="260"/>
      <c r="AU190" s="260"/>
      <c r="AV190" s="260"/>
      <c r="AW190" s="260"/>
      <c r="AX190" s="260"/>
      <c r="AY190" s="260"/>
      <c r="AZ190" s="260"/>
      <c r="BA190" s="260"/>
      <c r="BB190" s="138"/>
      <c r="BC190" s="139"/>
      <c r="BD190" s="135"/>
      <c r="BE190" s="135"/>
      <c r="BF190" s="135"/>
      <c r="BG190" s="135"/>
      <c r="BH190" s="265"/>
      <c r="BI190" s="263"/>
      <c r="BJ190" s="263"/>
      <c r="BK190" s="263"/>
      <c r="BL190" s="265"/>
      <c r="BM190" s="263"/>
      <c r="BN190" s="263"/>
      <c r="BO190" s="274"/>
      <c r="BP190" s="263"/>
      <c r="BQ190" s="263"/>
      <c r="BR190" s="135"/>
      <c r="BS190" s="135"/>
      <c r="BT190" s="135"/>
      <c r="BU190" s="140"/>
      <c r="BV190" s="140"/>
    </row>
    <row r="191" spans="1:77" s="7" customFormat="1" ht="20.100000000000001" customHeight="1" x14ac:dyDescent="0.25">
      <c r="A191" s="555"/>
      <c r="B191" s="556"/>
      <c r="C191" s="111"/>
      <c r="D191" s="112"/>
      <c r="E191" s="126"/>
      <c r="F191" s="127"/>
      <c r="G191" s="128"/>
      <c r="H191" s="128"/>
      <c r="I191" s="128"/>
      <c r="J191" s="128"/>
      <c r="K191" s="116"/>
      <c r="L191" s="130"/>
      <c r="M191" s="131"/>
      <c r="N191" s="130"/>
      <c r="O191" s="135"/>
      <c r="P191" s="112"/>
      <c r="Q191" s="118"/>
      <c r="R191" s="117"/>
      <c r="S191" s="112"/>
      <c r="T191" s="135"/>
      <c r="U191" s="131"/>
      <c r="V191" s="130"/>
      <c r="W191" s="135"/>
      <c r="X191" s="112"/>
      <c r="Y191" s="112"/>
      <c r="Z191" s="118"/>
      <c r="AA191" s="119"/>
      <c r="AB191" s="119"/>
      <c r="AC191" s="112"/>
      <c r="AD191" s="113"/>
      <c r="AE191" s="256"/>
      <c r="AF191" s="257"/>
      <c r="AG191" s="257"/>
      <c r="AH191" s="257"/>
      <c r="AI191" s="257"/>
      <c r="AJ191" s="257"/>
      <c r="AK191" s="257"/>
      <c r="AL191" s="257"/>
      <c r="AM191" s="257"/>
      <c r="AN191" s="257"/>
      <c r="AO191" s="257"/>
      <c r="AP191" s="257"/>
      <c r="AQ191" s="257"/>
      <c r="AR191" s="257"/>
      <c r="AS191" s="257"/>
      <c r="AT191" s="257"/>
      <c r="AU191" s="257"/>
      <c r="AV191" s="257"/>
      <c r="AW191" s="257"/>
      <c r="AX191" s="257"/>
      <c r="AY191" s="257"/>
      <c r="AZ191" s="257"/>
      <c r="BA191" s="257"/>
      <c r="BB191" s="122"/>
      <c r="BC191" s="123"/>
      <c r="BD191" s="135"/>
      <c r="BE191" s="135"/>
      <c r="BF191" s="135"/>
      <c r="BG191" s="135"/>
      <c r="BH191" s="111">
        <f>+'[1]PRESUP. URB. GYP 99 SAS ZOMAC'!F126/10</f>
        <v>14291126.4</v>
      </c>
      <c r="BI191" s="135">
        <f>+BH191</f>
        <v>14291126.4</v>
      </c>
      <c r="BJ191" s="135">
        <f t="shared" si="23"/>
        <v>14291126.4</v>
      </c>
      <c r="BK191" s="135">
        <f t="shared" si="23"/>
        <v>14291126.4</v>
      </c>
      <c r="BL191" s="111">
        <f t="shared" si="23"/>
        <v>14291126.4</v>
      </c>
      <c r="BM191" s="135">
        <f t="shared" si="23"/>
        <v>14291126.4</v>
      </c>
      <c r="BN191" s="135">
        <f t="shared" si="23"/>
        <v>14291126.4</v>
      </c>
      <c r="BO191" s="126">
        <f t="shared" si="23"/>
        <v>14291126.4</v>
      </c>
      <c r="BP191" s="135">
        <f t="shared" si="23"/>
        <v>14291126.4</v>
      </c>
      <c r="BQ191" s="135">
        <f t="shared" si="23"/>
        <v>14291126.4</v>
      </c>
      <c r="BR191" s="135"/>
      <c r="BS191" s="135"/>
      <c r="BT191" s="135"/>
      <c r="BU191" s="124"/>
      <c r="BV191" s="124"/>
      <c r="BW191" s="7">
        <f>SUM(C191:BV191)</f>
        <v>142911264.00000003</v>
      </c>
      <c r="BX191" s="7">
        <f>+'[1]PRESUP. URB. GYP 99 SAS ZOMAC'!F126</f>
        <v>142911264</v>
      </c>
      <c r="BY191" s="7">
        <f>+BX191-BW191</f>
        <v>0</v>
      </c>
    </row>
    <row r="192" spans="1:77" s="7" customFormat="1" ht="20.100000000000001" customHeight="1" x14ac:dyDescent="0.25">
      <c r="A192" s="555" t="str">
        <f>+'[1]PRESUP. URB. GYP 99 SAS ZOMAC'!A127</f>
        <v>2.2.5.4</v>
      </c>
      <c r="B192" s="556" t="str">
        <f>+'[1]PRESUP. URB. GYP 99 SAS ZOMAC'!B127</f>
        <v>S.T.I. de Tubería PVC‐S (NOVAFORT) de Ø16" (400 mm)</v>
      </c>
      <c r="C192" s="111"/>
      <c r="D192" s="112"/>
      <c r="E192" s="126"/>
      <c r="F192" s="127"/>
      <c r="G192" s="128"/>
      <c r="H192" s="128"/>
      <c r="I192" s="128"/>
      <c r="J192" s="128"/>
      <c r="K192" s="129"/>
      <c r="L192" s="130"/>
      <c r="M192" s="131"/>
      <c r="N192" s="130"/>
      <c r="O192" s="135"/>
      <c r="P192" s="135"/>
      <c r="Q192" s="131"/>
      <c r="R192" s="130"/>
      <c r="S192" s="135"/>
      <c r="T192" s="135"/>
      <c r="U192" s="131"/>
      <c r="V192" s="130"/>
      <c r="W192" s="135"/>
      <c r="X192" s="135"/>
      <c r="Y192" s="135"/>
      <c r="Z192" s="131"/>
      <c r="AA192" s="111"/>
      <c r="AB192" s="111"/>
      <c r="AC192" s="135"/>
      <c r="AD192" s="126"/>
      <c r="AE192" s="259"/>
      <c r="AF192" s="260"/>
      <c r="AG192" s="260"/>
      <c r="AH192" s="260"/>
      <c r="AI192" s="260"/>
      <c r="AJ192" s="260"/>
      <c r="AK192" s="260"/>
      <c r="AL192" s="260"/>
      <c r="AM192" s="260"/>
      <c r="AN192" s="260"/>
      <c r="AO192" s="260"/>
      <c r="AP192" s="260"/>
      <c r="AQ192" s="260"/>
      <c r="AR192" s="260"/>
      <c r="AS192" s="260"/>
      <c r="AT192" s="260"/>
      <c r="AU192" s="260"/>
      <c r="AV192" s="260"/>
      <c r="AW192" s="260"/>
      <c r="AX192" s="260"/>
      <c r="AY192" s="260"/>
      <c r="AZ192" s="260"/>
      <c r="BA192" s="260"/>
      <c r="BB192" s="138"/>
      <c r="BC192" s="139"/>
      <c r="BD192" s="135"/>
      <c r="BE192" s="135"/>
      <c r="BF192" s="135"/>
      <c r="BG192" s="135"/>
      <c r="BH192" s="266"/>
      <c r="BI192" s="262"/>
      <c r="BJ192" s="262"/>
      <c r="BK192" s="262"/>
      <c r="BL192" s="266"/>
      <c r="BM192" s="262"/>
      <c r="BN192" s="262"/>
      <c r="BO192" s="267"/>
      <c r="BP192" s="262"/>
      <c r="BQ192" s="262"/>
      <c r="BR192" s="135"/>
      <c r="BS192" s="135"/>
      <c r="BT192" s="135"/>
      <c r="BU192" s="140"/>
      <c r="BV192" s="140"/>
    </row>
    <row r="193" spans="1:79" s="7" customFormat="1" ht="20.100000000000001" customHeight="1" x14ac:dyDescent="0.25">
      <c r="A193" s="555"/>
      <c r="B193" s="556"/>
      <c r="C193" s="111"/>
      <c r="D193" s="112"/>
      <c r="E193" s="126"/>
      <c r="F193" s="127"/>
      <c r="G193" s="128"/>
      <c r="H193" s="128"/>
      <c r="I193" s="128"/>
      <c r="J193" s="128"/>
      <c r="K193" s="116"/>
      <c r="L193" s="130"/>
      <c r="M193" s="118"/>
      <c r="N193" s="130"/>
      <c r="O193" s="112"/>
      <c r="P193" s="112"/>
      <c r="Q193" s="118"/>
      <c r="R193" s="117"/>
      <c r="S193" s="112"/>
      <c r="T193" s="135"/>
      <c r="U193" s="118"/>
      <c r="V193" s="130"/>
      <c r="W193" s="112"/>
      <c r="X193" s="112"/>
      <c r="Y193" s="112"/>
      <c r="Z193" s="118"/>
      <c r="AA193" s="119"/>
      <c r="AB193" s="119"/>
      <c r="AC193" s="112"/>
      <c r="AD193" s="113"/>
      <c r="AE193" s="256"/>
      <c r="AF193" s="257"/>
      <c r="AG193" s="257"/>
      <c r="AH193" s="257"/>
      <c r="AI193" s="257"/>
      <c r="AJ193" s="257"/>
      <c r="AK193" s="257"/>
      <c r="AL193" s="257"/>
      <c r="AM193" s="257"/>
      <c r="AN193" s="257"/>
      <c r="AO193" s="257"/>
      <c r="AP193" s="257"/>
      <c r="AQ193" s="257"/>
      <c r="AR193" s="257"/>
      <c r="AS193" s="257"/>
      <c r="AT193" s="257"/>
      <c r="AU193" s="257"/>
      <c r="AV193" s="257"/>
      <c r="AW193" s="257"/>
      <c r="AX193" s="257"/>
      <c r="AY193" s="257"/>
      <c r="AZ193" s="257"/>
      <c r="BA193" s="257"/>
      <c r="BB193" s="122"/>
      <c r="BC193" s="123"/>
      <c r="BD193" s="135"/>
      <c r="BE193" s="112"/>
      <c r="BF193" s="135"/>
      <c r="BG193" s="112"/>
      <c r="BH193" s="111">
        <f>+'[1]PRESUP. URB. GYP 99 SAS ZOMAC'!F127/10</f>
        <v>21493706.300000001</v>
      </c>
      <c r="BI193" s="112">
        <f>+BH193</f>
        <v>21493706.300000001</v>
      </c>
      <c r="BJ193" s="135">
        <f t="shared" si="23"/>
        <v>21493706.300000001</v>
      </c>
      <c r="BK193" s="112">
        <f t="shared" si="23"/>
        <v>21493706.300000001</v>
      </c>
      <c r="BL193" s="111">
        <f t="shared" si="23"/>
        <v>21493706.300000001</v>
      </c>
      <c r="BM193" s="112">
        <f t="shared" si="23"/>
        <v>21493706.300000001</v>
      </c>
      <c r="BN193" s="135">
        <f t="shared" si="23"/>
        <v>21493706.300000001</v>
      </c>
      <c r="BO193" s="113">
        <f t="shared" si="23"/>
        <v>21493706.300000001</v>
      </c>
      <c r="BP193" s="135">
        <f t="shared" si="23"/>
        <v>21493706.300000001</v>
      </c>
      <c r="BQ193" s="112">
        <f t="shared" si="23"/>
        <v>21493706.300000001</v>
      </c>
      <c r="BR193" s="112"/>
      <c r="BS193" s="112"/>
      <c r="BT193" s="135"/>
      <c r="BU193" s="124"/>
      <c r="BV193" s="124"/>
      <c r="BW193" s="7">
        <f>SUM(C193:BV193)</f>
        <v>214937063.00000003</v>
      </c>
      <c r="BX193" s="7">
        <f>+'[1]PRESUP. URB. GYP 99 SAS ZOMAC'!F127</f>
        <v>214937063</v>
      </c>
      <c r="BY193" s="7">
        <f>+BX193-BW193</f>
        <v>0</v>
      </c>
    </row>
    <row r="194" spans="1:79" s="7" customFormat="1" ht="20.100000000000001" customHeight="1" x14ac:dyDescent="0.25">
      <c r="A194" s="555" t="str">
        <f>+'[1]PRESUP. URB. GYP 99 SAS ZOMAC'!A128</f>
        <v>2.2.5.5</v>
      </c>
      <c r="B194" s="556" t="str">
        <f>+'[1]PRESUP. URB. GYP 99 SAS ZOMAC'!B128</f>
        <v>S.T.I. de Tubería PVC‐S (NOVAFORT) de Ø20" (500 mm)</v>
      </c>
      <c r="C194" s="111"/>
      <c r="D194" s="112"/>
      <c r="E194" s="126"/>
      <c r="F194" s="127"/>
      <c r="G194" s="128"/>
      <c r="H194" s="128"/>
      <c r="I194" s="128"/>
      <c r="J194" s="128"/>
      <c r="K194" s="129"/>
      <c r="L194" s="130"/>
      <c r="M194" s="131"/>
      <c r="N194" s="130"/>
      <c r="O194" s="135"/>
      <c r="P194" s="135"/>
      <c r="Q194" s="131"/>
      <c r="R194" s="130"/>
      <c r="S194" s="135"/>
      <c r="T194" s="135"/>
      <c r="U194" s="131"/>
      <c r="V194" s="130"/>
      <c r="W194" s="135"/>
      <c r="X194" s="135"/>
      <c r="Y194" s="135"/>
      <c r="Z194" s="131"/>
      <c r="AA194" s="111"/>
      <c r="AB194" s="111"/>
      <c r="AC194" s="135"/>
      <c r="AD194" s="126"/>
      <c r="AE194" s="259"/>
      <c r="AF194" s="260"/>
      <c r="AG194" s="260"/>
      <c r="AH194" s="260"/>
      <c r="AI194" s="260"/>
      <c r="AJ194" s="260"/>
      <c r="AK194" s="260"/>
      <c r="AL194" s="260"/>
      <c r="AM194" s="260"/>
      <c r="AN194" s="260"/>
      <c r="AO194" s="260"/>
      <c r="AP194" s="260"/>
      <c r="AQ194" s="260"/>
      <c r="AR194" s="260"/>
      <c r="AS194" s="260"/>
      <c r="AT194" s="260"/>
      <c r="AU194" s="260"/>
      <c r="AV194" s="260"/>
      <c r="AW194" s="260"/>
      <c r="AX194" s="260"/>
      <c r="AY194" s="260"/>
      <c r="AZ194" s="260"/>
      <c r="BA194" s="260"/>
      <c r="BB194" s="138"/>
      <c r="BC194" s="139"/>
      <c r="BD194" s="135"/>
      <c r="BE194" s="135"/>
      <c r="BF194" s="135"/>
      <c r="BG194" s="135"/>
      <c r="BH194" s="265"/>
      <c r="BI194" s="263"/>
      <c r="BJ194" s="263"/>
      <c r="BK194" s="263"/>
      <c r="BL194" s="265"/>
      <c r="BM194" s="263"/>
      <c r="BN194" s="263"/>
      <c r="BO194" s="274"/>
      <c r="BP194" s="263"/>
      <c r="BQ194" s="263"/>
      <c r="BR194" s="135"/>
      <c r="BS194" s="135"/>
      <c r="BT194" s="135"/>
      <c r="BU194" s="140"/>
      <c r="BV194" s="140"/>
    </row>
    <row r="195" spans="1:79" s="7" customFormat="1" ht="20.100000000000001" customHeight="1" x14ac:dyDescent="0.25">
      <c r="A195" s="555"/>
      <c r="B195" s="556"/>
      <c r="C195" s="111"/>
      <c r="D195" s="112"/>
      <c r="E195" s="126"/>
      <c r="F195" s="127"/>
      <c r="G195" s="128"/>
      <c r="H195" s="128"/>
      <c r="I195" s="128"/>
      <c r="J195" s="128"/>
      <c r="K195" s="129"/>
      <c r="L195" s="130"/>
      <c r="M195" s="131"/>
      <c r="N195" s="130"/>
      <c r="O195" s="135"/>
      <c r="P195" s="135"/>
      <c r="Q195" s="131"/>
      <c r="R195" s="130"/>
      <c r="S195" s="135"/>
      <c r="T195" s="135"/>
      <c r="U195" s="131"/>
      <c r="V195" s="130"/>
      <c r="W195" s="135"/>
      <c r="X195" s="135"/>
      <c r="Y195" s="135"/>
      <c r="Z195" s="131"/>
      <c r="AA195" s="111"/>
      <c r="AB195" s="111"/>
      <c r="AC195" s="135"/>
      <c r="AD195" s="126"/>
      <c r="AE195" s="259"/>
      <c r="AF195" s="260"/>
      <c r="AG195" s="260"/>
      <c r="AH195" s="260"/>
      <c r="AI195" s="260"/>
      <c r="AJ195" s="260"/>
      <c r="AK195" s="260"/>
      <c r="AL195" s="260"/>
      <c r="AM195" s="260"/>
      <c r="AN195" s="260"/>
      <c r="AO195" s="260"/>
      <c r="AP195" s="260"/>
      <c r="AQ195" s="260"/>
      <c r="AR195" s="260"/>
      <c r="AS195" s="260"/>
      <c r="AT195" s="260"/>
      <c r="AU195" s="260"/>
      <c r="AV195" s="260"/>
      <c r="AW195" s="260"/>
      <c r="AX195" s="260"/>
      <c r="AY195" s="260"/>
      <c r="AZ195" s="260"/>
      <c r="BA195" s="260"/>
      <c r="BB195" s="138"/>
      <c r="BC195" s="139"/>
      <c r="BD195" s="135"/>
      <c r="BE195" s="135"/>
      <c r="BF195" s="135"/>
      <c r="BG195" s="135"/>
      <c r="BH195" s="111">
        <f>+'[1]PRESUP. URB. GYP 99 SAS ZOMAC'!F128/10</f>
        <v>35350392</v>
      </c>
      <c r="BI195" s="135">
        <f>+BH195</f>
        <v>35350392</v>
      </c>
      <c r="BJ195" s="135">
        <f t="shared" si="23"/>
        <v>35350392</v>
      </c>
      <c r="BK195" s="135">
        <f t="shared" si="23"/>
        <v>35350392</v>
      </c>
      <c r="BL195" s="111">
        <f t="shared" si="23"/>
        <v>35350392</v>
      </c>
      <c r="BM195" s="135">
        <f t="shared" si="23"/>
        <v>35350392</v>
      </c>
      <c r="BN195" s="135">
        <f t="shared" si="23"/>
        <v>35350392</v>
      </c>
      <c r="BO195" s="126">
        <f t="shared" si="23"/>
        <v>35350392</v>
      </c>
      <c r="BP195" s="135">
        <f t="shared" si="23"/>
        <v>35350392</v>
      </c>
      <c r="BQ195" s="135">
        <f t="shared" si="23"/>
        <v>35350392</v>
      </c>
      <c r="BR195" s="135"/>
      <c r="BS195" s="135"/>
      <c r="BT195" s="135"/>
      <c r="BU195" s="140"/>
      <c r="BV195" s="140"/>
      <c r="BW195" s="7">
        <f>SUM(C195:BV195)</f>
        <v>353503920</v>
      </c>
      <c r="BX195" s="7">
        <f>+'[1]PRESUP. URB. GYP 99 SAS ZOMAC'!F128</f>
        <v>353503920</v>
      </c>
      <c r="BY195" s="7">
        <f>+BX195-BW195</f>
        <v>0</v>
      </c>
    </row>
    <row r="196" spans="1:79" s="7" customFormat="1" ht="20.100000000000001" customHeight="1" x14ac:dyDescent="0.25">
      <c r="A196" s="555" t="str">
        <f>+'[1]PRESUP. URB. GYP 99 SAS ZOMAC'!A129</f>
        <v>2.2.5.6</v>
      </c>
      <c r="B196" s="556" t="str">
        <f>+'[1]PRESUP. URB. GYP 99 SAS ZOMAC'!B129</f>
        <v>S.T.I. de Tubería PVC‐S (NOVAFORT) de Ø24" (600 mm)</v>
      </c>
      <c r="C196" s="111"/>
      <c r="D196" s="112"/>
      <c r="E196" s="126"/>
      <c r="F196" s="127"/>
      <c r="G196" s="128"/>
      <c r="H196" s="128"/>
      <c r="I196" s="128"/>
      <c r="J196" s="128"/>
      <c r="K196" s="129"/>
      <c r="L196" s="130"/>
      <c r="M196" s="131"/>
      <c r="N196" s="130"/>
      <c r="O196" s="135"/>
      <c r="P196" s="135"/>
      <c r="Q196" s="131"/>
      <c r="R196" s="130"/>
      <c r="S196" s="135"/>
      <c r="T196" s="135"/>
      <c r="U196" s="131"/>
      <c r="V196" s="130"/>
      <c r="W196" s="135"/>
      <c r="X196" s="135"/>
      <c r="Y196" s="135"/>
      <c r="Z196" s="131"/>
      <c r="AA196" s="111"/>
      <c r="AB196" s="111"/>
      <c r="AC196" s="135"/>
      <c r="AD196" s="126"/>
      <c r="AE196" s="259"/>
      <c r="AF196" s="260"/>
      <c r="AG196" s="260"/>
      <c r="AH196" s="260"/>
      <c r="AI196" s="260"/>
      <c r="AJ196" s="260"/>
      <c r="AK196" s="260"/>
      <c r="AL196" s="260"/>
      <c r="AM196" s="260"/>
      <c r="AN196" s="260"/>
      <c r="AO196" s="260"/>
      <c r="AP196" s="260"/>
      <c r="AQ196" s="260"/>
      <c r="AR196" s="260"/>
      <c r="AS196" s="260"/>
      <c r="AT196" s="260"/>
      <c r="AU196" s="260"/>
      <c r="AV196" s="260"/>
      <c r="AW196" s="260"/>
      <c r="AX196" s="260"/>
      <c r="AY196" s="260"/>
      <c r="AZ196" s="260"/>
      <c r="BA196" s="260"/>
      <c r="BB196" s="138"/>
      <c r="BC196" s="139"/>
      <c r="BD196" s="135"/>
      <c r="BE196" s="135"/>
      <c r="BF196" s="135"/>
      <c r="BG196" s="135"/>
      <c r="BH196" s="266"/>
      <c r="BI196" s="262"/>
      <c r="BJ196" s="262"/>
      <c r="BK196" s="262"/>
      <c r="BL196" s="266"/>
      <c r="BM196" s="262"/>
      <c r="BN196" s="262"/>
      <c r="BO196" s="267"/>
      <c r="BP196" s="262"/>
      <c r="BQ196" s="262"/>
      <c r="BR196" s="135"/>
      <c r="BS196" s="135"/>
      <c r="BT196" s="135"/>
      <c r="BU196" s="140"/>
      <c r="BV196" s="140"/>
    </row>
    <row r="197" spans="1:79" ht="20.100000000000001" customHeight="1" x14ac:dyDescent="0.25">
      <c r="A197" s="555"/>
      <c r="B197" s="556"/>
      <c r="C197" s="111"/>
      <c r="D197" s="112"/>
      <c r="E197" s="126"/>
      <c r="F197" s="127"/>
      <c r="G197" s="128"/>
      <c r="H197" s="128"/>
      <c r="I197" s="128"/>
      <c r="J197" s="128"/>
      <c r="K197" s="129"/>
      <c r="L197" s="130"/>
      <c r="M197" s="131"/>
      <c r="N197" s="130"/>
      <c r="O197" s="135"/>
      <c r="P197" s="135"/>
      <c r="Q197" s="131"/>
      <c r="R197" s="130"/>
      <c r="S197" s="135"/>
      <c r="T197" s="135"/>
      <c r="U197" s="131"/>
      <c r="V197" s="130"/>
      <c r="W197" s="135"/>
      <c r="X197" s="135"/>
      <c r="Y197" s="135"/>
      <c r="Z197" s="131"/>
      <c r="AA197" s="111"/>
      <c r="AB197" s="111"/>
      <c r="AC197" s="135"/>
      <c r="AD197" s="126"/>
      <c r="AE197" s="259"/>
      <c r="AF197" s="260"/>
      <c r="AG197" s="260"/>
      <c r="AH197" s="260"/>
      <c r="AI197" s="260"/>
      <c r="AJ197" s="260"/>
      <c r="AK197" s="260"/>
      <c r="AL197" s="260"/>
      <c r="AM197" s="260"/>
      <c r="AN197" s="260"/>
      <c r="AO197" s="260"/>
      <c r="AP197" s="260"/>
      <c r="AQ197" s="260"/>
      <c r="AR197" s="260"/>
      <c r="AS197" s="260"/>
      <c r="AT197" s="260"/>
      <c r="AU197" s="260"/>
      <c r="AV197" s="260"/>
      <c r="AW197" s="260"/>
      <c r="AX197" s="260"/>
      <c r="AY197" s="260"/>
      <c r="AZ197" s="260"/>
      <c r="BA197" s="260"/>
      <c r="BB197" s="138"/>
      <c r="BC197" s="139"/>
      <c r="BD197" s="135"/>
      <c r="BE197" s="135"/>
      <c r="BF197" s="135"/>
      <c r="BG197" s="135"/>
      <c r="BH197" s="111">
        <f>+'[1]PRESUP. URB. GYP 99 SAS ZOMAC'!F129/10</f>
        <v>14028571.699999999</v>
      </c>
      <c r="BI197" s="135">
        <f>+BH197</f>
        <v>14028571.699999999</v>
      </c>
      <c r="BJ197" s="135">
        <f t="shared" si="23"/>
        <v>14028571.699999999</v>
      </c>
      <c r="BK197" s="135">
        <f t="shared" si="23"/>
        <v>14028571.699999999</v>
      </c>
      <c r="BL197" s="111">
        <f t="shared" si="23"/>
        <v>14028571.699999999</v>
      </c>
      <c r="BM197" s="135">
        <f t="shared" si="23"/>
        <v>14028571.699999999</v>
      </c>
      <c r="BN197" s="135">
        <f t="shared" si="23"/>
        <v>14028571.699999999</v>
      </c>
      <c r="BO197" s="126">
        <f t="shared" si="23"/>
        <v>14028571.699999999</v>
      </c>
      <c r="BP197" s="135">
        <f t="shared" si="23"/>
        <v>14028571.699999999</v>
      </c>
      <c r="BQ197" s="135">
        <f t="shared" si="23"/>
        <v>14028571.699999999</v>
      </c>
      <c r="BR197" s="135"/>
      <c r="BS197" s="135"/>
      <c r="BT197" s="135"/>
      <c r="BU197" s="140"/>
      <c r="BV197" s="140"/>
      <c r="BW197" s="7">
        <f>SUM(C197:BV197)</f>
        <v>140285717</v>
      </c>
      <c r="BX197" s="7">
        <f>+'[1]PRESUP. URB. GYP 99 SAS ZOMAC'!F129</f>
        <v>140285717</v>
      </c>
      <c r="BY197" s="7">
        <f>+BX197-BW197</f>
        <v>0</v>
      </c>
    </row>
    <row r="198" spans="1:79" ht="20.100000000000001" customHeight="1" x14ac:dyDescent="0.25">
      <c r="A198" s="555" t="str">
        <f>+'[1]PRESUP. URB. GYP 99 SAS ZOMAC'!A130</f>
        <v>2.2.5.7</v>
      </c>
      <c r="B198" s="556" t="str">
        <f>+'[1]PRESUP. URB. GYP 99 SAS ZOMAC'!B130</f>
        <v>S.T.I. de Tubería PVC‐S (NOVAFORT) de Ø30" (760 mm)</v>
      </c>
      <c r="C198" s="111"/>
      <c r="D198" s="112"/>
      <c r="E198" s="126"/>
      <c r="F198" s="127"/>
      <c r="G198" s="128"/>
      <c r="H198" s="128"/>
      <c r="I198" s="128"/>
      <c r="J198" s="128"/>
      <c r="K198" s="129"/>
      <c r="L198" s="130"/>
      <c r="M198" s="131"/>
      <c r="N198" s="130"/>
      <c r="O198" s="135"/>
      <c r="P198" s="135"/>
      <c r="Q198" s="131"/>
      <c r="R198" s="130"/>
      <c r="S198" s="135"/>
      <c r="T198" s="135"/>
      <c r="U198" s="131"/>
      <c r="V198" s="130"/>
      <c r="W198" s="135"/>
      <c r="X198" s="135"/>
      <c r="Y198" s="135"/>
      <c r="Z198" s="131"/>
      <c r="AA198" s="111"/>
      <c r="AB198" s="111"/>
      <c r="AC198" s="135"/>
      <c r="AD198" s="126"/>
      <c r="AE198" s="259"/>
      <c r="AF198" s="260"/>
      <c r="AG198" s="260"/>
      <c r="AH198" s="260"/>
      <c r="AI198" s="260"/>
      <c r="AJ198" s="260"/>
      <c r="AK198" s="260"/>
      <c r="AL198" s="260"/>
      <c r="AM198" s="260"/>
      <c r="AN198" s="260"/>
      <c r="AO198" s="260"/>
      <c r="AP198" s="260"/>
      <c r="AQ198" s="260"/>
      <c r="AR198" s="260"/>
      <c r="AS198" s="260"/>
      <c r="AT198" s="260"/>
      <c r="AU198" s="260"/>
      <c r="AV198" s="260"/>
      <c r="AW198" s="260"/>
      <c r="AX198" s="260"/>
      <c r="AY198" s="260"/>
      <c r="AZ198" s="260"/>
      <c r="BA198" s="260"/>
      <c r="BB198" s="138"/>
      <c r="BC198" s="139"/>
      <c r="BD198" s="135"/>
      <c r="BE198" s="135"/>
      <c r="BF198" s="135"/>
      <c r="BG198" s="135"/>
      <c r="BH198" s="265"/>
      <c r="BI198" s="263"/>
      <c r="BJ198" s="263"/>
      <c r="BK198" s="263"/>
      <c r="BL198" s="265"/>
      <c r="BM198" s="263"/>
      <c r="BN198" s="263"/>
      <c r="BO198" s="274"/>
      <c r="BP198" s="263"/>
      <c r="BQ198" s="263"/>
      <c r="BR198" s="135"/>
      <c r="BS198" s="135"/>
      <c r="BT198" s="135"/>
      <c r="BU198" s="140"/>
      <c r="BV198" s="140"/>
      <c r="BW198" s="7"/>
    </row>
    <row r="199" spans="1:79" ht="20.100000000000001" customHeight="1" x14ac:dyDescent="0.25">
      <c r="A199" s="555"/>
      <c r="B199" s="556"/>
      <c r="C199" s="111"/>
      <c r="D199" s="112"/>
      <c r="E199" s="126"/>
      <c r="F199" s="127"/>
      <c r="G199" s="128"/>
      <c r="H199" s="128"/>
      <c r="I199" s="128"/>
      <c r="J199" s="128"/>
      <c r="K199" s="129"/>
      <c r="L199" s="130"/>
      <c r="M199" s="131"/>
      <c r="N199" s="130"/>
      <c r="O199" s="135"/>
      <c r="P199" s="135"/>
      <c r="Q199" s="131"/>
      <c r="R199" s="130"/>
      <c r="S199" s="135"/>
      <c r="T199" s="135"/>
      <c r="U199" s="131"/>
      <c r="V199" s="130"/>
      <c r="W199" s="135"/>
      <c r="X199" s="135"/>
      <c r="Y199" s="135"/>
      <c r="Z199" s="131"/>
      <c r="AA199" s="111"/>
      <c r="AB199" s="111"/>
      <c r="AC199" s="135"/>
      <c r="AD199" s="126"/>
      <c r="AE199" s="259"/>
      <c r="AF199" s="260"/>
      <c r="AG199" s="260"/>
      <c r="AH199" s="260"/>
      <c r="AI199" s="260"/>
      <c r="AJ199" s="260"/>
      <c r="AK199" s="260"/>
      <c r="AL199" s="260"/>
      <c r="AM199" s="260"/>
      <c r="AN199" s="260"/>
      <c r="AO199" s="260"/>
      <c r="AP199" s="260"/>
      <c r="AQ199" s="260"/>
      <c r="AR199" s="260"/>
      <c r="AS199" s="260"/>
      <c r="AT199" s="260"/>
      <c r="AU199" s="260"/>
      <c r="AV199" s="260"/>
      <c r="AW199" s="260"/>
      <c r="AX199" s="260"/>
      <c r="AY199" s="260"/>
      <c r="AZ199" s="260"/>
      <c r="BA199" s="260"/>
      <c r="BB199" s="138"/>
      <c r="BC199" s="139"/>
      <c r="BD199" s="135"/>
      <c r="BE199" s="135"/>
      <c r="BF199" s="135"/>
      <c r="BG199" s="135"/>
      <c r="BH199" s="111">
        <f>+'[1]PRESUP. URB. GYP 99 SAS ZOMAC'!F130/10</f>
        <v>8888669.8000000007</v>
      </c>
      <c r="BI199" s="135">
        <f>+BH199</f>
        <v>8888669.8000000007</v>
      </c>
      <c r="BJ199" s="135">
        <f t="shared" si="23"/>
        <v>8888669.8000000007</v>
      </c>
      <c r="BK199" s="135">
        <f t="shared" si="23"/>
        <v>8888669.8000000007</v>
      </c>
      <c r="BL199" s="111">
        <f t="shared" si="23"/>
        <v>8888669.8000000007</v>
      </c>
      <c r="BM199" s="135">
        <f t="shared" si="23"/>
        <v>8888669.8000000007</v>
      </c>
      <c r="BN199" s="135">
        <f t="shared" si="23"/>
        <v>8888669.8000000007</v>
      </c>
      <c r="BO199" s="126">
        <f t="shared" si="23"/>
        <v>8888669.8000000007</v>
      </c>
      <c r="BP199" s="135">
        <f t="shared" si="23"/>
        <v>8888669.8000000007</v>
      </c>
      <c r="BQ199" s="135">
        <f t="shared" si="23"/>
        <v>8888669.8000000007</v>
      </c>
      <c r="BR199" s="135"/>
      <c r="BS199" s="135"/>
      <c r="BT199" s="135"/>
      <c r="BU199" s="140"/>
      <c r="BV199" s="140"/>
      <c r="BW199" s="7">
        <f>SUM(C199:BV199)</f>
        <v>88886697.999999985</v>
      </c>
      <c r="BX199" s="7">
        <f>+'[1]PRESUP. URB. GYP 99 SAS ZOMAC'!F130</f>
        <v>88886698</v>
      </c>
      <c r="BY199" s="7">
        <f>+BX199-BW199</f>
        <v>0</v>
      </c>
    </row>
    <row r="200" spans="1:79" ht="20.100000000000001" customHeight="1" x14ac:dyDescent="0.25">
      <c r="A200" s="555" t="str">
        <f>+'[1]PRESUP. URB. GYP 99 SAS ZOMAC'!A131</f>
        <v>2.2.5.8</v>
      </c>
      <c r="B200" s="556" t="str">
        <f>+'[1]PRESUP. URB. GYP 99 SAS ZOMAC'!B131</f>
        <v>S.T.I. de Tubería PVC‐S (NOVAFORT) de Ø36" (900 mm)</v>
      </c>
      <c r="C200" s="111"/>
      <c r="D200" s="112"/>
      <c r="E200" s="126"/>
      <c r="F200" s="127"/>
      <c r="G200" s="128"/>
      <c r="H200" s="128"/>
      <c r="I200" s="128"/>
      <c r="J200" s="128"/>
      <c r="K200" s="129"/>
      <c r="L200" s="130"/>
      <c r="M200" s="131"/>
      <c r="N200" s="130"/>
      <c r="O200" s="135"/>
      <c r="P200" s="135"/>
      <c r="Q200" s="131"/>
      <c r="R200" s="130"/>
      <c r="S200" s="135"/>
      <c r="T200" s="135"/>
      <c r="U200" s="131"/>
      <c r="V200" s="130"/>
      <c r="W200" s="135"/>
      <c r="X200" s="135"/>
      <c r="Y200" s="135"/>
      <c r="Z200" s="131"/>
      <c r="AA200" s="111"/>
      <c r="AB200" s="111"/>
      <c r="AC200" s="135"/>
      <c r="AD200" s="126"/>
      <c r="AE200" s="259"/>
      <c r="AF200" s="260"/>
      <c r="AG200" s="260"/>
      <c r="AH200" s="260"/>
      <c r="AI200" s="260"/>
      <c r="AJ200" s="260"/>
      <c r="AK200" s="260"/>
      <c r="AL200" s="260"/>
      <c r="AM200" s="260"/>
      <c r="AN200" s="260"/>
      <c r="AO200" s="260"/>
      <c r="AP200" s="260"/>
      <c r="AQ200" s="260"/>
      <c r="AR200" s="260"/>
      <c r="AS200" s="260"/>
      <c r="AT200" s="260"/>
      <c r="AU200" s="260"/>
      <c r="AV200" s="260"/>
      <c r="AW200" s="260"/>
      <c r="AX200" s="260"/>
      <c r="AY200" s="260"/>
      <c r="AZ200" s="260"/>
      <c r="BA200" s="260"/>
      <c r="BB200" s="138"/>
      <c r="BC200" s="139"/>
      <c r="BD200" s="135"/>
      <c r="BE200" s="135"/>
      <c r="BF200" s="135"/>
      <c r="BG200" s="135"/>
      <c r="BH200" s="266"/>
      <c r="BI200" s="262"/>
      <c r="BJ200" s="262"/>
      <c r="BK200" s="262"/>
      <c r="BL200" s="266"/>
      <c r="BM200" s="262"/>
      <c r="BN200" s="262"/>
      <c r="BO200" s="267"/>
      <c r="BP200" s="262"/>
      <c r="BQ200" s="262"/>
      <c r="BR200" s="135"/>
      <c r="BS200" s="135"/>
      <c r="BT200" s="135"/>
      <c r="BU200" s="140"/>
      <c r="BV200" s="140"/>
      <c r="BW200" s="7"/>
    </row>
    <row r="201" spans="1:79" ht="20.100000000000001" customHeight="1" x14ac:dyDescent="0.25">
      <c r="A201" s="555"/>
      <c r="B201" s="556"/>
      <c r="C201" s="111"/>
      <c r="D201" s="112"/>
      <c r="E201" s="126"/>
      <c r="F201" s="127"/>
      <c r="G201" s="128"/>
      <c r="H201" s="128"/>
      <c r="I201" s="128"/>
      <c r="J201" s="128"/>
      <c r="K201" s="129"/>
      <c r="L201" s="130"/>
      <c r="M201" s="131"/>
      <c r="N201" s="130"/>
      <c r="O201" s="135"/>
      <c r="P201" s="135"/>
      <c r="Q201" s="131"/>
      <c r="R201" s="130"/>
      <c r="S201" s="135"/>
      <c r="T201" s="135"/>
      <c r="U201" s="131"/>
      <c r="V201" s="130"/>
      <c r="W201" s="135"/>
      <c r="X201" s="135"/>
      <c r="Y201" s="135"/>
      <c r="Z201" s="131"/>
      <c r="AA201" s="111"/>
      <c r="AB201" s="111"/>
      <c r="AC201" s="135"/>
      <c r="AD201" s="126"/>
      <c r="AE201" s="259"/>
      <c r="AF201" s="260"/>
      <c r="AG201" s="260"/>
      <c r="AH201" s="260"/>
      <c r="AI201" s="260"/>
      <c r="AJ201" s="260"/>
      <c r="AK201" s="260"/>
      <c r="AL201" s="260"/>
      <c r="AM201" s="260"/>
      <c r="AN201" s="260"/>
      <c r="AO201" s="260"/>
      <c r="AP201" s="260"/>
      <c r="AQ201" s="260"/>
      <c r="AR201" s="260"/>
      <c r="AS201" s="260"/>
      <c r="AT201" s="260"/>
      <c r="AU201" s="260"/>
      <c r="AV201" s="260"/>
      <c r="AW201" s="260"/>
      <c r="AX201" s="260"/>
      <c r="AY201" s="260"/>
      <c r="AZ201" s="260"/>
      <c r="BA201" s="260"/>
      <c r="BB201" s="138"/>
      <c r="BC201" s="139"/>
      <c r="BD201" s="135"/>
      <c r="BE201" s="135"/>
      <c r="BF201" s="135"/>
      <c r="BG201" s="135"/>
      <c r="BH201" s="111">
        <f>+'[1]PRESUP. URB. GYP 99 SAS ZOMAC'!F131/10</f>
        <v>28882602</v>
      </c>
      <c r="BI201" s="135">
        <f>+BH201</f>
        <v>28882602</v>
      </c>
      <c r="BJ201" s="135">
        <f t="shared" si="23"/>
        <v>28882602</v>
      </c>
      <c r="BK201" s="135">
        <f t="shared" si="23"/>
        <v>28882602</v>
      </c>
      <c r="BL201" s="111">
        <f t="shared" si="23"/>
        <v>28882602</v>
      </c>
      <c r="BM201" s="135">
        <f t="shared" si="23"/>
        <v>28882602</v>
      </c>
      <c r="BN201" s="135">
        <f t="shared" si="23"/>
        <v>28882602</v>
      </c>
      <c r="BO201" s="126">
        <f t="shared" si="23"/>
        <v>28882602</v>
      </c>
      <c r="BP201" s="135">
        <f t="shared" si="23"/>
        <v>28882602</v>
      </c>
      <c r="BQ201" s="135">
        <f t="shared" si="23"/>
        <v>28882602</v>
      </c>
      <c r="BR201" s="135"/>
      <c r="BS201" s="135"/>
      <c r="BT201" s="135"/>
      <c r="BU201" s="140"/>
      <c r="BV201" s="140"/>
      <c r="BW201" s="7">
        <f>SUM(C201:BV201)</f>
        <v>288826020</v>
      </c>
      <c r="BX201" s="7">
        <f>+'[1]PRESUP. URB. GYP 99 SAS ZOMAC'!F131</f>
        <v>288826020</v>
      </c>
      <c r="BY201" s="7">
        <f>+BX201-BW201</f>
        <v>0</v>
      </c>
    </row>
    <row r="202" spans="1:79" ht="20.100000000000001" customHeight="1" x14ac:dyDescent="0.25">
      <c r="A202" s="567" t="str">
        <f>+'[1]PRESUP. URB. GYP 99 SAS ZOMAC'!A132</f>
        <v>2.2.5.9</v>
      </c>
      <c r="B202" s="556" t="str">
        <f>+'[1]PRESUP. URB. GYP 99 SAS ZOMAC'!B132</f>
        <v>S.T.I. de SEMICODO PVC‐S de Ø4"X45</v>
      </c>
      <c r="C202" s="111"/>
      <c r="D202" s="112"/>
      <c r="E202" s="126"/>
      <c r="F202" s="127"/>
      <c r="G202" s="128"/>
      <c r="H202" s="128"/>
      <c r="I202" s="128"/>
      <c r="J202" s="128"/>
      <c r="K202" s="129"/>
      <c r="L202" s="130"/>
      <c r="M202" s="131"/>
      <c r="N202" s="130"/>
      <c r="O202" s="135"/>
      <c r="P202" s="135"/>
      <c r="Q202" s="131"/>
      <c r="R202" s="130"/>
      <c r="S202" s="135"/>
      <c r="T202" s="135"/>
      <c r="U202" s="131"/>
      <c r="V202" s="130"/>
      <c r="W202" s="135"/>
      <c r="X202" s="135"/>
      <c r="Y202" s="135"/>
      <c r="Z202" s="131"/>
      <c r="AA202" s="111"/>
      <c r="AB202" s="111"/>
      <c r="AC202" s="135"/>
      <c r="AD202" s="126"/>
      <c r="AE202" s="259"/>
      <c r="AF202" s="260"/>
      <c r="AG202" s="260"/>
      <c r="AH202" s="260"/>
      <c r="AI202" s="260"/>
      <c r="AJ202" s="260"/>
      <c r="AK202" s="260"/>
      <c r="AL202" s="260"/>
      <c r="AM202" s="260"/>
      <c r="AN202" s="260"/>
      <c r="AO202" s="260"/>
      <c r="AP202" s="260"/>
      <c r="AQ202" s="260"/>
      <c r="AR202" s="260"/>
      <c r="AS202" s="260"/>
      <c r="AT202" s="260"/>
      <c r="AU202" s="260"/>
      <c r="AV202" s="260"/>
      <c r="AW202" s="260"/>
      <c r="AX202" s="260"/>
      <c r="AY202" s="260"/>
      <c r="AZ202" s="260"/>
      <c r="BA202" s="260"/>
      <c r="BB202" s="138"/>
      <c r="BC202" s="139"/>
      <c r="BD202" s="135"/>
      <c r="BE202" s="135"/>
      <c r="BF202" s="135"/>
      <c r="BG202" s="135"/>
      <c r="BH202" s="111"/>
      <c r="BI202" s="135"/>
      <c r="BJ202" s="135"/>
      <c r="BK202" s="135"/>
      <c r="BL202" s="111"/>
      <c r="BM202" s="135"/>
      <c r="BN202" s="135"/>
      <c r="BO202" s="126"/>
      <c r="BP202" s="135"/>
      <c r="BQ202" s="135"/>
      <c r="BR202" s="135"/>
      <c r="BS202" s="135"/>
      <c r="BT202" s="135"/>
      <c r="BU202" s="140"/>
      <c r="BV202" s="140"/>
      <c r="BW202" s="7"/>
    </row>
    <row r="203" spans="1:79" ht="20.100000000000001" customHeight="1" x14ac:dyDescent="0.25">
      <c r="A203" s="567"/>
      <c r="B203" s="556"/>
      <c r="C203" s="111"/>
      <c r="D203" s="112"/>
      <c r="E203" s="126"/>
      <c r="F203" s="127"/>
      <c r="G203" s="128"/>
      <c r="H203" s="128"/>
      <c r="I203" s="128"/>
      <c r="J203" s="128"/>
      <c r="K203" s="129"/>
      <c r="L203" s="130"/>
      <c r="M203" s="131"/>
      <c r="N203" s="130"/>
      <c r="O203" s="135"/>
      <c r="P203" s="135"/>
      <c r="Q203" s="131"/>
      <c r="R203" s="130"/>
      <c r="S203" s="135"/>
      <c r="T203" s="135"/>
      <c r="U203" s="131"/>
      <c r="V203" s="130"/>
      <c r="W203" s="135"/>
      <c r="X203" s="135"/>
      <c r="Y203" s="135"/>
      <c r="Z203" s="131"/>
      <c r="AA203" s="111"/>
      <c r="AB203" s="111"/>
      <c r="AC203" s="135"/>
      <c r="AD203" s="126"/>
      <c r="AE203" s="259"/>
      <c r="AF203" s="260"/>
      <c r="AG203" s="260"/>
      <c r="AH203" s="260"/>
      <c r="AI203" s="260"/>
      <c r="AJ203" s="260"/>
      <c r="AK203" s="260"/>
      <c r="AL203" s="260"/>
      <c r="AM203" s="260"/>
      <c r="AN203" s="260"/>
      <c r="AO203" s="260"/>
      <c r="AP203" s="260"/>
      <c r="AQ203" s="260"/>
      <c r="AR203" s="260"/>
      <c r="AS203" s="260"/>
      <c r="AT203" s="260"/>
      <c r="AU203" s="260"/>
      <c r="AV203" s="260"/>
      <c r="AW203" s="260"/>
      <c r="AX203" s="260"/>
      <c r="AY203" s="260"/>
      <c r="AZ203" s="260"/>
      <c r="BA203" s="260"/>
      <c r="BB203" s="138"/>
      <c r="BC203" s="139"/>
      <c r="BD203" s="135"/>
      <c r="BE203" s="135"/>
      <c r="BF203" s="135"/>
      <c r="BG203" s="135"/>
      <c r="BH203" s="111"/>
      <c r="BI203" s="135"/>
      <c r="BJ203" s="135"/>
      <c r="BK203" s="135"/>
      <c r="BL203" s="111"/>
      <c r="BM203" s="135"/>
      <c r="BN203" s="135"/>
      <c r="BO203" s="126"/>
      <c r="BP203" s="135"/>
      <c r="BQ203" s="135"/>
      <c r="BR203" s="135"/>
      <c r="BS203" s="135"/>
      <c r="BT203" s="135"/>
      <c r="BU203" s="140"/>
      <c r="BV203" s="140"/>
      <c r="BW203" s="7">
        <f>SUM(C203:BV203)</f>
        <v>0</v>
      </c>
      <c r="BX203" s="7">
        <f>+'[1]PRESUP. URB. GYP 99 SAS ZOMAC'!F132</f>
        <v>0</v>
      </c>
      <c r="BY203" s="7">
        <f>+BX203-BW203</f>
        <v>0</v>
      </c>
    </row>
    <row r="204" spans="1:79" ht="20.100000000000001" customHeight="1" x14ac:dyDescent="0.25">
      <c r="A204" s="567" t="str">
        <f>+'[1]PRESUP. URB. GYP 99 SAS ZOMAC'!A133</f>
        <v>2.2.5.10</v>
      </c>
      <c r="B204" s="556" t="str">
        <f>+'[1]PRESUP. URB. GYP 99 SAS ZOMAC'!B133</f>
        <v>S.T.I. de CODO PVC‐S de Ø4"X90</v>
      </c>
      <c r="C204" s="111"/>
      <c r="D204" s="112"/>
      <c r="E204" s="126"/>
      <c r="F204" s="127"/>
      <c r="G204" s="128"/>
      <c r="H204" s="128"/>
      <c r="I204" s="128"/>
      <c r="J204" s="128"/>
      <c r="K204" s="129"/>
      <c r="L204" s="130"/>
      <c r="M204" s="131"/>
      <c r="N204" s="130"/>
      <c r="O204" s="135"/>
      <c r="P204" s="135"/>
      <c r="Q204" s="131"/>
      <c r="R204" s="130"/>
      <c r="S204" s="135"/>
      <c r="T204" s="135"/>
      <c r="U204" s="131"/>
      <c r="V204" s="130"/>
      <c r="W204" s="135"/>
      <c r="X204" s="135"/>
      <c r="Y204" s="135"/>
      <c r="Z204" s="131"/>
      <c r="AA204" s="111"/>
      <c r="AB204" s="111"/>
      <c r="AC204" s="135"/>
      <c r="AD204" s="126"/>
      <c r="AE204" s="259"/>
      <c r="AF204" s="260"/>
      <c r="AG204" s="260"/>
      <c r="AH204" s="260"/>
      <c r="AI204" s="260"/>
      <c r="AJ204" s="260"/>
      <c r="AK204" s="260"/>
      <c r="AL204" s="260"/>
      <c r="AM204" s="260"/>
      <c r="AN204" s="260"/>
      <c r="AO204" s="260"/>
      <c r="AP204" s="260"/>
      <c r="AQ204" s="260"/>
      <c r="AR204" s="260"/>
      <c r="AS204" s="260"/>
      <c r="AT204" s="260"/>
      <c r="AU204" s="260"/>
      <c r="AV204" s="260"/>
      <c r="AW204" s="260"/>
      <c r="AX204" s="260"/>
      <c r="AY204" s="260"/>
      <c r="AZ204" s="260"/>
      <c r="BA204" s="260"/>
      <c r="BB204" s="138"/>
      <c r="BC204" s="139"/>
      <c r="BD204" s="135"/>
      <c r="BE204" s="135"/>
      <c r="BF204" s="135"/>
      <c r="BG204" s="135"/>
      <c r="BH204" s="111"/>
      <c r="BI204" s="135"/>
      <c r="BJ204" s="135"/>
      <c r="BK204" s="135"/>
      <c r="BL204" s="111"/>
      <c r="BM204" s="135"/>
      <c r="BN204" s="135"/>
      <c r="BO204" s="126"/>
      <c r="BP204" s="135"/>
      <c r="BQ204" s="135"/>
      <c r="BR204" s="135"/>
      <c r="BS204" s="135"/>
      <c r="BT204" s="135"/>
      <c r="BU204" s="140"/>
      <c r="BV204" s="140"/>
      <c r="BW204" s="7"/>
    </row>
    <row r="205" spans="1:79" ht="20.100000000000001" customHeight="1" thickBot="1" x14ac:dyDescent="0.3">
      <c r="A205" s="567"/>
      <c r="B205" s="556"/>
      <c r="C205" s="111"/>
      <c r="D205" s="112"/>
      <c r="E205" s="126"/>
      <c r="F205" s="127"/>
      <c r="G205" s="128"/>
      <c r="H205" s="128"/>
      <c r="I205" s="128"/>
      <c r="J205" s="128"/>
      <c r="K205" s="129"/>
      <c r="L205" s="130"/>
      <c r="M205" s="131"/>
      <c r="N205" s="130"/>
      <c r="O205" s="135"/>
      <c r="P205" s="135"/>
      <c r="Q205" s="131"/>
      <c r="R205" s="130"/>
      <c r="S205" s="135"/>
      <c r="T205" s="135"/>
      <c r="U205" s="131"/>
      <c r="V205" s="130"/>
      <c r="W205" s="135"/>
      <c r="X205" s="135"/>
      <c r="Y205" s="135"/>
      <c r="Z205" s="131"/>
      <c r="AA205" s="111"/>
      <c r="AB205" s="111"/>
      <c r="AC205" s="135"/>
      <c r="AD205" s="126"/>
      <c r="AE205" s="259"/>
      <c r="AF205" s="260"/>
      <c r="AG205" s="260"/>
      <c r="AH205" s="260"/>
      <c r="AI205" s="260"/>
      <c r="AJ205" s="260"/>
      <c r="AK205" s="260"/>
      <c r="AL205" s="260"/>
      <c r="AM205" s="260"/>
      <c r="AN205" s="260"/>
      <c r="AO205" s="260"/>
      <c r="AP205" s="260"/>
      <c r="AQ205" s="260"/>
      <c r="AR205" s="260"/>
      <c r="AS205" s="260"/>
      <c r="AT205" s="260"/>
      <c r="AU205" s="260"/>
      <c r="AV205" s="260"/>
      <c r="AW205" s="260"/>
      <c r="AX205" s="260"/>
      <c r="AY205" s="260"/>
      <c r="AZ205" s="260"/>
      <c r="BA205" s="260"/>
      <c r="BB205" s="138"/>
      <c r="BC205" s="139"/>
      <c r="BD205" s="135"/>
      <c r="BE205" s="135"/>
      <c r="BF205" s="135"/>
      <c r="BG205" s="135"/>
      <c r="BH205" s="111"/>
      <c r="BI205" s="135"/>
      <c r="BJ205" s="135"/>
      <c r="BK205" s="135"/>
      <c r="BL205" s="111"/>
      <c r="BM205" s="135"/>
      <c r="BN205" s="135"/>
      <c r="BO205" s="126"/>
      <c r="BP205" s="135"/>
      <c r="BQ205" s="135"/>
      <c r="BR205" s="135"/>
      <c r="BS205" s="135"/>
      <c r="BT205" s="135"/>
      <c r="BU205" s="140"/>
      <c r="BV205" s="140"/>
      <c r="BW205" s="7">
        <f>SUM(C205:BV205)</f>
        <v>0</v>
      </c>
      <c r="BX205" s="7">
        <f>+'[1]PRESUP. URB. GYP 99 SAS ZOMAC'!F133</f>
        <v>0</v>
      </c>
      <c r="BY205" s="7">
        <f>+BX205-BW205</f>
        <v>0</v>
      </c>
    </row>
    <row r="206" spans="1:79" s="31" customFormat="1" x14ac:dyDescent="0.25">
      <c r="A206" s="563" t="str">
        <f>+'[1]PRESUP. URB. GYP 99 SAS ZOMAC'!A136</f>
        <v>2.3</v>
      </c>
      <c r="B206" s="565" t="str">
        <f>+'[1]PRESUP. URB. GYP 99 SAS ZOMAC'!B136</f>
        <v>RED MATRIZ DE ACUEDUCTO TRAMO CIRCUITO CENTRO</v>
      </c>
      <c r="C206" s="277"/>
      <c r="D206" s="278"/>
      <c r="E206" s="279"/>
      <c r="F206" s="168"/>
      <c r="G206" s="169"/>
      <c r="H206" s="169"/>
      <c r="I206" s="169"/>
      <c r="J206" s="169"/>
      <c r="K206" s="170"/>
      <c r="L206" s="280"/>
      <c r="M206" s="281"/>
      <c r="N206" s="280"/>
      <c r="O206" s="282"/>
      <c r="P206" s="282"/>
      <c r="Q206" s="281"/>
      <c r="R206" s="280"/>
      <c r="S206" s="282"/>
      <c r="T206" s="282"/>
      <c r="U206" s="281"/>
      <c r="V206" s="280"/>
      <c r="W206" s="282"/>
      <c r="X206" s="282"/>
      <c r="Y206" s="282"/>
      <c r="Z206" s="281"/>
      <c r="AA206" s="277"/>
      <c r="AB206" s="277"/>
      <c r="AC206" s="282"/>
      <c r="AD206" s="279"/>
      <c r="AE206" s="283"/>
      <c r="AF206" s="284"/>
      <c r="AG206" s="284"/>
      <c r="AH206" s="284"/>
      <c r="AI206" s="284"/>
      <c r="AJ206" s="284"/>
      <c r="AK206" s="284"/>
      <c r="AL206" s="284"/>
      <c r="AM206" s="284"/>
      <c r="AN206" s="284"/>
      <c r="AO206" s="284"/>
      <c r="AP206" s="284"/>
      <c r="AQ206" s="284"/>
      <c r="AR206" s="284"/>
      <c r="AS206" s="284"/>
      <c r="AT206" s="284"/>
      <c r="AU206" s="284"/>
      <c r="AV206" s="284"/>
      <c r="AW206" s="284"/>
      <c r="AX206" s="284"/>
      <c r="AY206" s="284"/>
      <c r="AZ206" s="284"/>
      <c r="BA206" s="284"/>
      <c r="BB206" s="176"/>
      <c r="BC206" s="285"/>
      <c r="BD206" s="282"/>
      <c r="BE206" s="282"/>
      <c r="BF206" s="282"/>
      <c r="BG206" s="282"/>
      <c r="BH206" s="277"/>
      <c r="BI206" s="282"/>
      <c r="BJ206" s="282"/>
      <c r="BK206" s="282"/>
      <c r="BL206" s="277"/>
      <c r="BM206" s="282"/>
      <c r="BN206" s="282"/>
      <c r="BO206" s="279"/>
      <c r="BP206" s="282"/>
      <c r="BQ206" s="282"/>
      <c r="BR206" s="282"/>
      <c r="BS206" s="282"/>
      <c r="BT206" s="282"/>
      <c r="BU206" s="286"/>
      <c r="BV206" s="281"/>
      <c r="BW206" s="6"/>
      <c r="BX206" s="6"/>
      <c r="BY206" s="7"/>
      <c r="BZ206" s="6"/>
      <c r="CA206" s="6"/>
    </row>
    <row r="207" spans="1:79" s="31" customFormat="1" ht="13.5" thickBot="1" x14ac:dyDescent="0.3">
      <c r="A207" s="564"/>
      <c r="B207" s="566"/>
      <c r="C207" s="287"/>
      <c r="D207" s="288"/>
      <c r="E207" s="289"/>
      <c r="F207" s="183"/>
      <c r="G207" s="184"/>
      <c r="H207" s="184"/>
      <c r="I207" s="184"/>
      <c r="J207" s="184"/>
      <c r="K207" s="239"/>
      <c r="L207" s="290"/>
      <c r="M207" s="291"/>
      <c r="N207" s="290"/>
      <c r="O207" s="288"/>
      <c r="P207" s="288"/>
      <c r="Q207" s="291"/>
      <c r="R207" s="292"/>
      <c r="S207" s="288"/>
      <c r="T207" s="293"/>
      <c r="U207" s="291"/>
      <c r="V207" s="290"/>
      <c r="W207" s="288"/>
      <c r="X207" s="288"/>
      <c r="Y207" s="288"/>
      <c r="Z207" s="291"/>
      <c r="AA207" s="294"/>
      <c r="AB207" s="294"/>
      <c r="AC207" s="288"/>
      <c r="AD207" s="295"/>
      <c r="AE207" s="296"/>
      <c r="AF207" s="297"/>
      <c r="AG207" s="297"/>
      <c r="AH207" s="297"/>
      <c r="AI207" s="297"/>
      <c r="AJ207" s="297"/>
      <c r="AK207" s="297"/>
      <c r="AL207" s="297"/>
      <c r="AM207" s="297"/>
      <c r="AN207" s="297"/>
      <c r="AO207" s="297"/>
      <c r="AP207" s="297"/>
      <c r="AQ207" s="297"/>
      <c r="AR207" s="297"/>
      <c r="AS207" s="297"/>
      <c r="AT207" s="297"/>
      <c r="AU207" s="297"/>
      <c r="AV207" s="297"/>
      <c r="AW207" s="297"/>
      <c r="AX207" s="297"/>
      <c r="AY207" s="297"/>
      <c r="AZ207" s="297"/>
      <c r="BA207" s="297"/>
      <c r="BB207" s="248"/>
      <c r="BC207" s="298"/>
      <c r="BD207" s="293"/>
      <c r="BE207" s="288"/>
      <c r="BF207" s="293"/>
      <c r="BG207" s="288"/>
      <c r="BH207" s="287"/>
      <c r="BI207" s="288"/>
      <c r="BJ207" s="293"/>
      <c r="BK207" s="288"/>
      <c r="BL207" s="287"/>
      <c r="BM207" s="288"/>
      <c r="BN207" s="293"/>
      <c r="BO207" s="295"/>
      <c r="BP207" s="293"/>
      <c r="BQ207" s="288"/>
      <c r="BR207" s="288"/>
      <c r="BS207" s="288"/>
      <c r="BT207" s="293"/>
      <c r="BU207" s="299"/>
      <c r="BV207" s="291"/>
      <c r="BW207" s="6"/>
      <c r="BX207" s="6"/>
      <c r="BY207" s="7"/>
      <c r="BZ207" s="6"/>
      <c r="CA207" s="6"/>
    </row>
    <row r="208" spans="1:79" ht="39.950000000000003" customHeight="1" x14ac:dyDescent="0.25">
      <c r="A208" s="567" t="str">
        <f>+'[1]PRESUP. URB. GYP 99 SAS ZOMAC'!A138</f>
        <v>2.3.1.1</v>
      </c>
      <c r="B208" s="556" t="str">
        <f>+'[1]PRESUP. URB. GYP 99 SAS ZOMAC'!B138</f>
        <v>LOCALIZACIÓN, TRAZADO Y REPLANTEO TOPOGRÁFICO DE REDES ACUEDUCTO, INCLUYE COMISIÓN Y EQUIPO DE TOPOGRAFÍA, ENTREGA DE MEMORIAS, CÁLCULOS Y PLANOS RECORD DEL PROYECTO EN MEDIO MAGNÉTICO</v>
      </c>
      <c r="C208" s="111"/>
      <c r="D208" s="112"/>
      <c r="E208" s="126"/>
      <c r="F208" s="127"/>
      <c r="G208" s="128"/>
      <c r="H208" s="128"/>
      <c r="I208" s="128"/>
      <c r="J208" s="128"/>
      <c r="K208" s="129"/>
      <c r="L208" s="130"/>
      <c r="M208" s="131"/>
      <c r="N208" s="130"/>
      <c r="O208" s="135"/>
      <c r="P208" s="135"/>
      <c r="Q208" s="131"/>
      <c r="R208" s="130"/>
      <c r="S208" s="135"/>
      <c r="T208" s="135"/>
      <c r="U208" s="131"/>
      <c r="V208" s="130"/>
      <c r="W208" s="135"/>
      <c r="X208" s="135"/>
      <c r="Y208" s="135"/>
      <c r="Z208" s="131"/>
      <c r="AA208" s="111"/>
      <c r="AB208" s="111"/>
      <c r="AC208" s="135"/>
      <c r="AD208" s="126"/>
      <c r="AE208" s="259"/>
      <c r="AF208" s="260"/>
      <c r="AG208" s="260"/>
      <c r="AH208" s="260"/>
      <c r="AI208" s="260"/>
      <c r="AJ208" s="260"/>
      <c r="AK208" s="260"/>
      <c r="AL208" s="260"/>
      <c r="AM208" s="260"/>
      <c r="AN208" s="260"/>
      <c r="AO208" s="260"/>
      <c r="AP208" s="260"/>
      <c r="AQ208" s="260"/>
      <c r="AR208" s="260"/>
      <c r="AS208" s="260"/>
      <c r="AT208" s="260"/>
      <c r="AU208" s="260"/>
      <c r="AV208" s="260"/>
      <c r="AW208" s="260"/>
      <c r="AX208" s="260"/>
      <c r="AY208" s="260"/>
      <c r="AZ208" s="260"/>
      <c r="BA208" s="260"/>
      <c r="BB208" s="138"/>
      <c r="BC208" s="139"/>
      <c r="BD208" s="135"/>
      <c r="BE208" s="135"/>
      <c r="BF208" s="197"/>
      <c r="BG208" s="135"/>
      <c r="BH208" s="111"/>
      <c r="BI208" s="135"/>
      <c r="BJ208" s="135"/>
      <c r="BK208" s="135"/>
      <c r="BL208" s="111"/>
      <c r="BM208" s="135"/>
      <c r="BN208" s="135"/>
      <c r="BO208" s="126"/>
      <c r="BP208" s="135"/>
      <c r="BQ208" s="135"/>
      <c r="BR208" s="135"/>
      <c r="BS208" s="135"/>
      <c r="BT208" s="135"/>
      <c r="BU208" s="140"/>
      <c r="BV208" s="140"/>
      <c r="BW208" s="7"/>
    </row>
    <row r="209" spans="1:77" ht="39.950000000000003" customHeight="1" x14ac:dyDescent="0.25">
      <c r="A209" s="567"/>
      <c r="B209" s="556"/>
      <c r="C209" s="111"/>
      <c r="D209" s="112"/>
      <c r="E209" s="126"/>
      <c r="F209" s="127"/>
      <c r="G209" s="128"/>
      <c r="H209" s="128"/>
      <c r="I209" s="128"/>
      <c r="J209" s="128"/>
      <c r="K209" s="129"/>
      <c r="L209" s="130"/>
      <c r="M209" s="131"/>
      <c r="N209" s="130"/>
      <c r="O209" s="135"/>
      <c r="P209" s="135"/>
      <c r="Q209" s="131"/>
      <c r="R209" s="130"/>
      <c r="S209" s="135"/>
      <c r="T209" s="135"/>
      <c r="U209" s="131"/>
      <c r="V209" s="130"/>
      <c r="W209" s="135"/>
      <c r="X209" s="135"/>
      <c r="Y209" s="135"/>
      <c r="Z209" s="131"/>
      <c r="AA209" s="111"/>
      <c r="AB209" s="111"/>
      <c r="AC209" s="135"/>
      <c r="AD209" s="126"/>
      <c r="AE209" s="259"/>
      <c r="AF209" s="260"/>
      <c r="AG209" s="260"/>
      <c r="AH209" s="260"/>
      <c r="AI209" s="260"/>
      <c r="AJ209" s="260"/>
      <c r="AK209" s="260"/>
      <c r="AL209" s="260"/>
      <c r="AM209" s="260"/>
      <c r="AN209" s="260"/>
      <c r="AO209" s="260"/>
      <c r="AP209" s="260"/>
      <c r="AQ209" s="260"/>
      <c r="AR209" s="260"/>
      <c r="AS209" s="260"/>
      <c r="AT209" s="260"/>
      <c r="AU209" s="260"/>
      <c r="AV209" s="260"/>
      <c r="AW209" s="260"/>
      <c r="AX209" s="260"/>
      <c r="AY209" s="260"/>
      <c r="AZ209" s="260"/>
      <c r="BA209" s="260"/>
      <c r="BB209" s="138"/>
      <c r="BC209" s="139"/>
      <c r="BD209" s="135"/>
      <c r="BE209" s="135"/>
      <c r="BF209" s="135">
        <f>+'[1]PRESUP. URB. GYP 99 SAS ZOMAC'!F138</f>
        <v>1333356</v>
      </c>
      <c r="BG209" s="135"/>
      <c r="BH209" s="111"/>
      <c r="BI209" s="135"/>
      <c r="BJ209" s="135"/>
      <c r="BK209" s="135"/>
      <c r="BL209" s="111"/>
      <c r="BM209" s="135"/>
      <c r="BN209" s="135"/>
      <c r="BO209" s="126"/>
      <c r="BP209" s="135"/>
      <c r="BQ209" s="135"/>
      <c r="BR209" s="135"/>
      <c r="BS209" s="135"/>
      <c r="BT209" s="135"/>
      <c r="BU209" s="140"/>
      <c r="BV209" s="140"/>
      <c r="BW209" s="7">
        <f>SUM(C209:BV209)</f>
        <v>1333356</v>
      </c>
      <c r="BX209" s="7">
        <f>+'[1]PRESUP. URB. GYP 99 SAS ZOMAC'!F138</f>
        <v>1333356</v>
      </c>
      <c r="BY209" s="7">
        <f>+BX209-BW209</f>
        <v>0</v>
      </c>
    </row>
    <row r="210" spans="1:77" ht="24.95" customHeight="1" x14ac:dyDescent="0.25">
      <c r="A210" s="567" t="str">
        <f>+'[1]PRESUP. URB. GYP 99 SAS ZOMAC'!A139</f>
        <v>2.3.1.2</v>
      </c>
      <c r="B210" s="556" t="str">
        <f>+'[1]PRESUP. URB. GYP 99 SAS ZOMAC'!B139</f>
        <v>EXCAVACIÓN EN MATERIAL COMÚN DE LA EXPLANACIÓN Y CANALES - DESCAPOTE A MÁQUINA e=0,40M.</v>
      </c>
      <c r="C210" s="111"/>
      <c r="D210" s="112"/>
      <c r="E210" s="126"/>
      <c r="F210" s="127"/>
      <c r="G210" s="128"/>
      <c r="H210" s="128"/>
      <c r="I210" s="128"/>
      <c r="J210" s="128"/>
      <c r="K210" s="129"/>
      <c r="L210" s="130"/>
      <c r="M210" s="131"/>
      <c r="N210" s="130"/>
      <c r="O210" s="135"/>
      <c r="P210" s="135"/>
      <c r="Q210" s="131"/>
      <c r="R210" s="130"/>
      <c r="S210" s="135"/>
      <c r="T210" s="135"/>
      <c r="U210" s="131"/>
      <c r="V210" s="130"/>
      <c r="W210" s="135"/>
      <c r="X210" s="135"/>
      <c r="Y210" s="135"/>
      <c r="Z210" s="131"/>
      <c r="AA210" s="111"/>
      <c r="AB210" s="111"/>
      <c r="AC210" s="135"/>
      <c r="AD210" s="126"/>
      <c r="AE210" s="259"/>
      <c r="AF210" s="260"/>
      <c r="AG210" s="260"/>
      <c r="AH210" s="260"/>
      <c r="AI210" s="260"/>
      <c r="AJ210" s="260"/>
      <c r="AK210" s="260"/>
      <c r="AL210" s="260"/>
      <c r="AM210" s="260"/>
      <c r="AN210" s="260"/>
      <c r="AO210" s="260"/>
      <c r="AP210" s="260"/>
      <c r="AQ210" s="260"/>
      <c r="AR210" s="260"/>
      <c r="AS210" s="260"/>
      <c r="AT210" s="260"/>
      <c r="AU210" s="260"/>
      <c r="AV210" s="260"/>
      <c r="AW210" s="260"/>
      <c r="AX210" s="260"/>
      <c r="AY210" s="260"/>
      <c r="AZ210" s="260"/>
      <c r="BA210" s="260"/>
      <c r="BB210" s="138"/>
      <c r="BC210" s="139"/>
      <c r="BD210" s="135"/>
      <c r="BE210" s="135"/>
      <c r="BF210" s="135"/>
      <c r="BG210" s="135"/>
      <c r="BH210" s="111"/>
      <c r="BI210" s="135"/>
      <c r="BJ210" s="135"/>
      <c r="BK210" s="135"/>
      <c r="BL210" s="111"/>
      <c r="BM210" s="135"/>
      <c r="BN210" s="135"/>
      <c r="BO210" s="126"/>
      <c r="BP210" s="135"/>
      <c r="BQ210" s="135"/>
      <c r="BR210" s="135"/>
      <c r="BS210" s="135"/>
      <c r="BT210" s="135"/>
      <c r="BU210" s="140"/>
      <c r="BV210" s="140"/>
      <c r="BW210" s="7"/>
    </row>
    <row r="211" spans="1:77" ht="24.95" customHeight="1" x14ac:dyDescent="0.25">
      <c r="A211" s="567"/>
      <c r="B211" s="556"/>
      <c r="C211" s="111"/>
      <c r="D211" s="112"/>
      <c r="E211" s="126"/>
      <c r="F211" s="127"/>
      <c r="G211" s="128"/>
      <c r="H211" s="128"/>
      <c r="I211" s="128"/>
      <c r="J211" s="128"/>
      <c r="K211" s="129"/>
      <c r="L211" s="130"/>
      <c r="M211" s="131"/>
      <c r="N211" s="130"/>
      <c r="O211" s="135"/>
      <c r="P211" s="135"/>
      <c r="Q211" s="131"/>
      <c r="R211" s="130"/>
      <c r="S211" s="135"/>
      <c r="T211" s="135"/>
      <c r="U211" s="131"/>
      <c r="V211" s="130"/>
      <c r="W211" s="135"/>
      <c r="X211" s="135"/>
      <c r="Y211" s="135"/>
      <c r="Z211" s="131"/>
      <c r="AA211" s="111"/>
      <c r="AB211" s="111"/>
      <c r="AC211" s="135"/>
      <c r="AD211" s="126"/>
      <c r="AE211" s="259"/>
      <c r="AF211" s="260"/>
      <c r="AG211" s="260"/>
      <c r="AH211" s="260"/>
      <c r="AI211" s="260"/>
      <c r="AJ211" s="260"/>
      <c r="AK211" s="260"/>
      <c r="AL211" s="260"/>
      <c r="AM211" s="260"/>
      <c r="AN211" s="260"/>
      <c r="AO211" s="260"/>
      <c r="AP211" s="260"/>
      <c r="AQ211" s="260"/>
      <c r="AR211" s="260"/>
      <c r="AS211" s="260"/>
      <c r="AT211" s="260"/>
      <c r="AU211" s="260"/>
      <c r="AV211" s="260"/>
      <c r="AW211" s="260"/>
      <c r="AX211" s="260"/>
      <c r="AY211" s="260"/>
      <c r="AZ211" s="260"/>
      <c r="BA211" s="260"/>
      <c r="BB211" s="138"/>
      <c r="BC211" s="139"/>
      <c r="BD211" s="135"/>
      <c r="BE211" s="135"/>
      <c r="BF211" s="135"/>
      <c r="BG211" s="135"/>
      <c r="BH211" s="111"/>
      <c r="BI211" s="135"/>
      <c r="BJ211" s="135"/>
      <c r="BK211" s="135"/>
      <c r="BL211" s="111"/>
      <c r="BM211" s="135"/>
      <c r="BN211" s="135"/>
      <c r="BO211" s="126"/>
      <c r="BP211" s="135"/>
      <c r="BQ211" s="135"/>
      <c r="BR211" s="135"/>
      <c r="BS211" s="135"/>
      <c r="BT211" s="135"/>
      <c r="BU211" s="140"/>
      <c r="BV211" s="140"/>
      <c r="BW211" s="7">
        <f>SUM(C211:BV211)</f>
        <v>0</v>
      </c>
      <c r="BX211" s="7">
        <f>+'[1]PRESUP. URB. GYP 99 SAS ZOMAC'!F139</f>
        <v>0</v>
      </c>
      <c r="BY211" s="7">
        <f>+BX211-BW211</f>
        <v>0</v>
      </c>
    </row>
    <row r="212" spans="1:77" ht="20.100000000000001" customHeight="1" x14ac:dyDescent="0.25">
      <c r="A212" s="567" t="str">
        <f>+'[1]PRESUP. URB. GYP 99 SAS ZOMAC'!A142</f>
        <v>2.3.2.1</v>
      </c>
      <c r="B212" s="556" t="str">
        <f>+'[1]PRESUP. URB. GYP 99 SAS ZOMAC'!B142</f>
        <v>DEMOLICIÓN DE ESTRUCTURAS EN CONCRETO REFORZADO</v>
      </c>
      <c r="C212" s="111"/>
      <c r="D212" s="112"/>
      <c r="E212" s="126"/>
      <c r="F212" s="127"/>
      <c r="G212" s="128"/>
      <c r="H212" s="128"/>
      <c r="I212" s="128"/>
      <c r="J212" s="128"/>
      <c r="K212" s="129"/>
      <c r="L212" s="130"/>
      <c r="M212" s="131"/>
      <c r="N212" s="130"/>
      <c r="O212" s="135"/>
      <c r="P212" s="135"/>
      <c r="Q212" s="131"/>
      <c r="R212" s="130"/>
      <c r="S212" s="135"/>
      <c r="T212" s="135"/>
      <c r="U212" s="131"/>
      <c r="V212" s="130"/>
      <c r="W212" s="135"/>
      <c r="X212" s="135"/>
      <c r="Y212" s="135"/>
      <c r="Z212" s="131"/>
      <c r="AA212" s="111"/>
      <c r="AB212" s="111"/>
      <c r="AC212" s="135"/>
      <c r="AD212" s="126"/>
      <c r="AE212" s="259"/>
      <c r="AF212" s="260"/>
      <c r="AG212" s="260"/>
      <c r="AH212" s="260"/>
      <c r="AI212" s="260"/>
      <c r="AJ212" s="260"/>
      <c r="AK212" s="260"/>
      <c r="AL212" s="260"/>
      <c r="AM212" s="260"/>
      <c r="AN212" s="260"/>
      <c r="AO212" s="260"/>
      <c r="AP212" s="260"/>
      <c r="AQ212" s="260"/>
      <c r="AR212" s="260"/>
      <c r="AS212" s="260"/>
      <c r="AT212" s="260"/>
      <c r="AU212" s="260"/>
      <c r="AV212" s="260"/>
      <c r="AW212" s="260"/>
      <c r="AX212" s="260"/>
      <c r="AY212" s="260"/>
      <c r="AZ212" s="260"/>
      <c r="BA212" s="260"/>
      <c r="BB212" s="138"/>
      <c r="BC212" s="139"/>
      <c r="BD212" s="135"/>
      <c r="BE212" s="135"/>
      <c r="BF212" s="197"/>
      <c r="BG212" s="135"/>
      <c r="BH212" s="111"/>
      <c r="BI212" s="135"/>
      <c r="BJ212" s="135"/>
      <c r="BK212" s="135"/>
      <c r="BL212" s="111"/>
      <c r="BM212" s="135"/>
      <c r="BN212" s="135"/>
      <c r="BO212" s="126"/>
      <c r="BP212" s="135"/>
      <c r="BQ212" s="135"/>
      <c r="BR212" s="135"/>
      <c r="BS212" s="135"/>
      <c r="BT212" s="135"/>
      <c r="BU212" s="140"/>
      <c r="BV212" s="140"/>
      <c r="BW212" s="7"/>
    </row>
    <row r="213" spans="1:77" s="7" customFormat="1" ht="20.100000000000001" customHeight="1" x14ac:dyDescent="0.25">
      <c r="A213" s="567"/>
      <c r="B213" s="556"/>
      <c r="C213" s="111"/>
      <c r="D213" s="112"/>
      <c r="E213" s="126"/>
      <c r="F213" s="127"/>
      <c r="G213" s="128"/>
      <c r="H213" s="128"/>
      <c r="I213" s="128"/>
      <c r="J213" s="128"/>
      <c r="K213" s="129"/>
      <c r="L213" s="130"/>
      <c r="M213" s="131"/>
      <c r="N213" s="130"/>
      <c r="O213" s="135"/>
      <c r="P213" s="135"/>
      <c r="Q213" s="131"/>
      <c r="R213" s="130"/>
      <c r="S213" s="135"/>
      <c r="T213" s="135"/>
      <c r="U213" s="131"/>
      <c r="V213" s="130"/>
      <c r="W213" s="135"/>
      <c r="X213" s="135"/>
      <c r="Y213" s="135"/>
      <c r="Z213" s="131"/>
      <c r="AA213" s="111"/>
      <c r="AB213" s="111"/>
      <c r="AC213" s="135"/>
      <c r="AD213" s="126"/>
      <c r="AE213" s="259"/>
      <c r="AF213" s="260"/>
      <c r="AG213" s="260"/>
      <c r="AH213" s="260"/>
      <c r="AI213" s="260"/>
      <c r="AJ213" s="260"/>
      <c r="AK213" s="260"/>
      <c r="AL213" s="260"/>
      <c r="AM213" s="260"/>
      <c r="AN213" s="260"/>
      <c r="AO213" s="260"/>
      <c r="AP213" s="260"/>
      <c r="AQ213" s="260"/>
      <c r="AR213" s="260"/>
      <c r="AS213" s="260"/>
      <c r="AT213" s="260"/>
      <c r="AU213" s="260"/>
      <c r="AV213" s="260"/>
      <c r="AW213" s="260"/>
      <c r="AX213" s="260"/>
      <c r="AY213" s="260"/>
      <c r="AZ213" s="260"/>
      <c r="BA213" s="260"/>
      <c r="BB213" s="138"/>
      <c r="BC213" s="139"/>
      <c r="BD213" s="135"/>
      <c r="BE213" s="135"/>
      <c r="BF213" s="135">
        <f>+'[1]PRESUP. URB. GYP 99 SAS ZOMAC'!F142</f>
        <v>164713</v>
      </c>
      <c r="BG213" s="135"/>
      <c r="BH213" s="111"/>
      <c r="BI213" s="135"/>
      <c r="BJ213" s="135"/>
      <c r="BK213" s="135"/>
      <c r="BL213" s="111"/>
      <c r="BM213" s="135"/>
      <c r="BN213" s="135"/>
      <c r="BO213" s="126"/>
      <c r="BP213" s="135"/>
      <c r="BQ213" s="135"/>
      <c r="BR213" s="135"/>
      <c r="BS213" s="135"/>
      <c r="BT213" s="135"/>
      <c r="BU213" s="140"/>
      <c r="BV213" s="140"/>
      <c r="BW213" s="7">
        <f>SUM(C213:BV213)</f>
        <v>164713</v>
      </c>
      <c r="BX213" s="7">
        <f>+'[1]PRESUP. URB. GYP 99 SAS ZOMAC'!F142</f>
        <v>164713</v>
      </c>
      <c r="BY213" s="7">
        <f>+BX213-BW213</f>
        <v>0</v>
      </c>
    </row>
    <row r="214" spans="1:77" s="7" customFormat="1" ht="20.100000000000001" customHeight="1" x14ac:dyDescent="0.25">
      <c r="A214" s="570" t="str">
        <f>+'[1]PRESUP. URB. GYP 99 SAS ZOMAC'!A143</f>
        <v>2.3.2.2</v>
      </c>
      <c r="B214" s="569" t="str">
        <f>+'[1]PRESUP. URB. GYP 99 SAS ZOMAC'!B143</f>
        <v>CORTE Y ROTURA DE ANDENES Y PAVIMENTO HASTA e=15cm</v>
      </c>
      <c r="C214" s="201"/>
      <c r="D214" s="202"/>
      <c r="E214" s="203"/>
      <c r="F214" s="204"/>
      <c r="G214" s="205"/>
      <c r="H214" s="205"/>
      <c r="I214" s="205"/>
      <c r="J214" s="205"/>
      <c r="K214" s="206"/>
      <c r="L214" s="207"/>
      <c r="M214" s="208"/>
      <c r="N214" s="207"/>
      <c r="O214" s="209"/>
      <c r="P214" s="209"/>
      <c r="Q214" s="208"/>
      <c r="R214" s="207"/>
      <c r="S214" s="209"/>
      <c r="T214" s="209"/>
      <c r="U214" s="208"/>
      <c r="V214" s="207"/>
      <c r="W214" s="209"/>
      <c r="X214" s="209"/>
      <c r="Y214" s="209"/>
      <c r="Z214" s="208"/>
      <c r="AA214" s="201"/>
      <c r="AB214" s="201"/>
      <c r="AC214" s="209"/>
      <c r="AD214" s="203"/>
      <c r="AE214" s="268"/>
      <c r="AF214" s="269"/>
      <c r="AG214" s="269"/>
      <c r="AH214" s="269"/>
      <c r="AI214" s="269"/>
      <c r="AJ214" s="269"/>
      <c r="AK214" s="269"/>
      <c r="AL214" s="269"/>
      <c r="AM214" s="269"/>
      <c r="AN214" s="269"/>
      <c r="AO214" s="269"/>
      <c r="AP214" s="269"/>
      <c r="AQ214" s="269"/>
      <c r="AR214" s="269"/>
      <c r="AS214" s="269"/>
      <c r="AT214" s="269"/>
      <c r="AU214" s="269"/>
      <c r="AV214" s="269"/>
      <c r="AW214" s="269"/>
      <c r="AX214" s="269"/>
      <c r="AY214" s="269"/>
      <c r="AZ214" s="269"/>
      <c r="BA214" s="269"/>
      <c r="BB214" s="212"/>
      <c r="BC214" s="213"/>
      <c r="BD214" s="209"/>
      <c r="BE214" s="209"/>
      <c r="BF214" s="214"/>
      <c r="BG214" s="209"/>
      <c r="BH214" s="201"/>
      <c r="BI214" s="209"/>
      <c r="BJ214" s="209"/>
      <c r="BK214" s="209"/>
      <c r="BL214" s="201"/>
      <c r="BM214" s="209"/>
      <c r="BN214" s="209"/>
      <c r="BO214" s="203"/>
      <c r="BP214" s="209"/>
      <c r="BQ214" s="209"/>
      <c r="BR214" s="209"/>
      <c r="BS214" s="209"/>
      <c r="BT214" s="209"/>
      <c r="BU214" s="217"/>
      <c r="BV214" s="270"/>
    </row>
    <row r="215" spans="1:77" s="7" customFormat="1" ht="20.100000000000001" customHeight="1" x14ac:dyDescent="0.25">
      <c r="A215" s="555"/>
      <c r="B215" s="556"/>
      <c r="C215" s="111"/>
      <c r="D215" s="112"/>
      <c r="E215" s="113"/>
      <c r="F215" s="114"/>
      <c r="G215" s="115"/>
      <c r="H215" s="115"/>
      <c r="I215" s="115"/>
      <c r="J215" s="115"/>
      <c r="K215" s="116"/>
      <c r="L215" s="117"/>
      <c r="M215" s="118"/>
      <c r="N215" s="117"/>
      <c r="O215" s="112"/>
      <c r="P215" s="112"/>
      <c r="Q215" s="118"/>
      <c r="R215" s="117"/>
      <c r="S215" s="112"/>
      <c r="T215" s="112"/>
      <c r="U215" s="118"/>
      <c r="V215" s="117"/>
      <c r="W215" s="112"/>
      <c r="X215" s="112"/>
      <c r="Y215" s="112"/>
      <c r="Z215" s="118"/>
      <c r="AA215" s="119"/>
      <c r="AB215" s="119"/>
      <c r="AC215" s="112"/>
      <c r="AD215" s="113"/>
      <c r="AE215" s="256"/>
      <c r="AF215" s="257"/>
      <c r="AG215" s="257"/>
      <c r="AH215" s="257"/>
      <c r="AI215" s="257"/>
      <c r="AJ215" s="257"/>
      <c r="AK215" s="257"/>
      <c r="AL215" s="257"/>
      <c r="AM215" s="257"/>
      <c r="AN215" s="257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122"/>
      <c r="BC215" s="123"/>
      <c r="BD215" s="112"/>
      <c r="BE215" s="112"/>
      <c r="BF215" s="112">
        <f>+'[1]PRESUP. URB. GYP 99 SAS ZOMAC'!F143</f>
        <v>154295</v>
      </c>
      <c r="BG215" s="112"/>
      <c r="BH215" s="119"/>
      <c r="BI215" s="112"/>
      <c r="BJ215" s="112"/>
      <c r="BK215" s="112"/>
      <c r="BL215" s="119"/>
      <c r="BM215" s="112"/>
      <c r="BN215" s="112"/>
      <c r="BO215" s="113"/>
      <c r="BP215" s="112"/>
      <c r="BQ215" s="112"/>
      <c r="BR215" s="112"/>
      <c r="BS215" s="112"/>
      <c r="BT215" s="112"/>
      <c r="BU215" s="124"/>
      <c r="BV215" s="258"/>
      <c r="BW215" s="7">
        <f>SUM(C215:BV215)</f>
        <v>154295</v>
      </c>
      <c r="BX215" s="7">
        <f>+'[1]PRESUP. URB. GYP 99 SAS ZOMAC'!F143</f>
        <v>154295</v>
      </c>
      <c r="BY215" s="7">
        <f>+BX215-BW215</f>
        <v>0</v>
      </c>
    </row>
    <row r="216" spans="1:77" s="7" customFormat="1" ht="35.1" customHeight="1" x14ac:dyDescent="0.25">
      <c r="A216" s="567" t="str">
        <f>+'[1]PRESUP. URB. GYP 99 SAS ZOMAC'!A146</f>
        <v>2.3.3.1</v>
      </c>
      <c r="B216" s="556" t="str">
        <f>+'[1]PRESUP. URB. GYP 99 SAS ZOMAC'!B146</f>
        <v>Excavación MANUAL de 0‐2m de material heterogéneo bajo cualquier grado de humedad, incluye roca descompuesta y bolas de roca hasta de 0,35m3. Medida en sitio</v>
      </c>
      <c r="C216" s="111"/>
      <c r="D216" s="112"/>
      <c r="E216" s="126"/>
      <c r="F216" s="127"/>
      <c r="G216" s="128"/>
      <c r="H216" s="128"/>
      <c r="I216" s="128"/>
      <c r="J216" s="128"/>
      <c r="K216" s="129"/>
      <c r="L216" s="130"/>
      <c r="M216" s="131"/>
      <c r="N216" s="130"/>
      <c r="O216" s="135"/>
      <c r="P216" s="135"/>
      <c r="Q216" s="131"/>
      <c r="R216" s="130"/>
      <c r="S216" s="135"/>
      <c r="T216" s="135"/>
      <c r="U216" s="131"/>
      <c r="V216" s="130"/>
      <c r="W216" s="135"/>
      <c r="X216" s="135"/>
      <c r="Y216" s="135"/>
      <c r="Z216" s="131"/>
      <c r="AA216" s="111"/>
      <c r="AB216" s="111"/>
      <c r="AC216" s="135"/>
      <c r="AD216" s="126"/>
      <c r="AE216" s="259"/>
      <c r="AF216" s="260"/>
      <c r="AG216" s="260"/>
      <c r="AH216" s="260"/>
      <c r="AI216" s="260"/>
      <c r="AJ216" s="260"/>
      <c r="AK216" s="260"/>
      <c r="AL216" s="260"/>
      <c r="AM216" s="260"/>
      <c r="AN216" s="260"/>
      <c r="AO216" s="260"/>
      <c r="AP216" s="260"/>
      <c r="AQ216" s="260"/>
      <c r="AR216" s="260"/>
      <c r="AS216" s="260"/>
      <c r="AT216" s="260"/>
      <c r="AU216" s="260"/>
      <c r="AV216" s="260"/>
      <c r="AW216" s="260"/>
      <c r="AX216" s="260"/>
      <c r="AY216" s="260"/>
      <c r="AZ216" s="260"/>
      <c r="BA216" s="260"/>
      <c r="BB216" s="138"/>
      <c r="BC216" s="139"/>
      <c r="BD216" s="135"/>
      <c r="BE216" s="135"/>
      <c r="BF216" s="135"/>
      <c r="BG216" s="197"/>
      <c r="BH216" s="199"/>
      <c r="BI216" s="197"/>
      <c r="BJ216" s="197"/>
      <c r="BK216" s="197"/>
      <c r="BL216" s="199"/>
      <c r="BM216" s="197"/>
      <c r="BN216" s="197"/>
      <c r="BO216" s="200"/>
      <c r="BP216" s="197"/>
      <c r="BQ216" s="135"/>
      <c r="BR216" s="135"/>
      <c r="BS216" s="135"/>
      <c r="BT216" s="135"/>
      <c r="BU216" s="140"/>
      <c r="BV216" s="140"/>
    </row>
    <row r="217" spans="1:77" s="7" customFormat="1" ht="35.1" customHeight="1" x14ac:dyDescent="0.25">
      <c r="A217" s="567"/>
      <c r="B217" s="556"/>
      <c r="C217" s="111"/>
      <c r="D217" s="112"/>
      <c r="E217" s="126"/>
      <c r="F217" s="127"/>
      <c r="G217" s="128"/>
      <c r="H217" s="128"/>
      <c r="I217" s="128"/>
      <c r="J217" s="128"/>
      <c r="K217" s="129"/>
      <c r="L217" s="130"/>
      <c r="M217" s="131"/>
      <c r="N217" s="130"/>
      <c r="O217" s="135"/>
      <c r="P217" s="135"/>
      <c r="Q217" s="131"/>
      <c r="R217" s="130"/>
      <c r="S217" s="135"/>
      <c r="T217" s="135"/>
      <c r="U217" s="131"/>
      <c r="V217" s="130"/>
      <c r="W217" s="135"/>
      <c r="X217" s="135"/>
      <c r="Y217" s="135"/>
      <c r="Z217" s="131"/>
      <c r="AA217" s="111"/>
      <c r="AB217" s="111"/>
      <c r="AC217" s="135"/>
      <c r="AD217" s="126"/>
      <c r="AE217" s="259"/>
      <c r="AF217" s="260"/>
      <c r="AG217" s="260"/>
      <c r="AH217" s="260"/>
      <c r="AI217" s="260"/>
      <c r="AJ217" s="260"/>
      <c r="AK217" s="260"/>
      <c r="AL217" s="260"/>
      <c r="AM217" s="260"/>
      <c r="AN217" s="260"/>
      <c r="AO217" s="260"/>
      <c r="AP217" s="260"/>
      <c r="AQ217" s="260"/>
      <c r="AR217" s="260"/>
      <c r="AS217" s="260"/>
      <c r="AT217" s="260"/>
      <c r="AU217" s="260"/>
      <c r="AV217" s="260"/>
      <c r="AW217" s="260"/>
      <c r="AX217" s="260"/>
      <c r="AY217" s="260"/>
      <c r="AZ217" s="260"/>
      <c r="BA217" s="260"/>
      <c r="BB217" s="138"/>
      <c r="BC217" s="139"/>
      <c r="BD217" s="135"/>
      <c r="BE217" s="135"/>
      <c r="BF217" s="135"/>
      <c r="BG217" s="135">
        <f>+'[1]PRESUP. URB. GYP 99 SAS ZOMAC'!F146/10</f>
        <v>2461435.3889999995</v>
      </c>
      <c r="BH217" s="111">
        <f>+BG217</f>
        <v>2461435.3889999995</v>
      </c>
      <c r="BI217" s="135">
        <f t="shared" ref="BI217:BP221" si="24">+BH217</f>
        <v>2461435.3889999995</v>
      </c>
      <c r="BJ217" s="135">
        <f t="shared" si="24"/>
        <v>2461435.3889999995</v>
      </c>
      <c r="BK217" s="135">
        <f t="shared" si="24"/>
        <v>2461435.3889999995</v>
      </c>
      <c r="BL217" s="111">
        <f t="shared" si="24"/>
        <v>2461435.3889999995</v>
      </c>
      <c r="BM217" s="135">
        <f t="shared" si="24"/>
        <v>2461435.3889999995</v>
      </c>
      <c r="BN217" s="135">
        <f t="shared" si="24"/>
        <v>2461435.3889999995</v>
      </c>
      <c r="BO217" s="126">
        <f t="shared" si="24"/>
        <v>2461435.3889999995</v>
      </c>
      <c r="BP217" s="135">
        <f t="shared" si="24"/>
        <v>2461435.3889999995</v>
      </c>
      <c r="BQ217" s="135"/>
      <c r="BR217" s="135"/>
      <c r="BS217" s="135"/>
      <c r="BT217" s="135"/>
      <c r="BU217" s="140"/>
      <c r="BV217" s="140"/>
      <c r="BW217" s="7">
        <f>SUM(C217:BV217)</f>
        <v>24614353.889999989</v>
      </c>
      <c r="BX217" s="7">
        <f>+'[1]PRESUP. URB. GYP 99 SAS ZOMAC'!F146</f>
        <v>24614353.889999997</v>
      </c>
      <c r="BY217" s="7">
        <f>+BX217-BW217</f>
        <v>0</v>
      </c>
    </row>
    <row r="218" spans="1:77" s="7" customFormat="1" ht="24.95" customHeight="1" x14ac:dyDescent="0.25">
      <c r="A218" s="567" t="str">
        <f>+'[1]PRESUP. URB. GYP 99 SAS ZOMAC'!A147</f>
        <v>2.3.3.2</v>
      </c>
      <c r="B218" s="556" t="str">
        <f>+'[1]PRESUP. URB. GYP 99 SAS ZOMAC'!B147</f>
        <v>Cargue, retiro y botada de material proveniente de la excavación a cualquier distancia, medida en sitio. Incluye mano de obra con 2 ayudantes</v>
      </c>
      <c r="C218" s="111"/>
      <c r="D218" s="112"/>
      <c r="E218" s="126"/>
      <c r="F218" s="127"/>
      <c r="G218" s="128"/>
      <c r="H218" s="128"/>
      <c r="I218" s="128"/>
      <c r="J218" s="128"/>
      <c r="K218" s="129"/>
      <c r="L218" s="130"/>
      <c r="M218" s="131"/>
      <c r="N218" s="130"/>
      <c r="O218" s="135"/>
      <c r="P218" s="135"/>
      <c r="Q218" s="131"/>
      <c r="R218" s="130"/>
      <c r="S218" s="135"/>
      <c r="T218" s="135"/>
      <c r="U218" s="131"/>
      <c r="V218" s="130"/>
      <c r="W218" s="135"/>
      <c r="X218" s="135"/>
      <c r="Y218" s="135"/>
      <c r="Z218" s="131"/>
      <c r="AA218" s="111"/>
      <c r="AB218" s="111"/>
      <c r="AC218" s="135"/>
      <c r="AD218" s="126"/>
      <c r="AE218" s="259"/>
      <c r="AF218" s="260"/>
      <c r="AG218" s="260"/>
      <c r="AH218" s="260"/>
      <c r="AI218" s="260"/>
      <c r="AJ218" s="260"/>
      <c r="AK218" s="260"/>
      <c r="AL218" s="260"/>
      <c r="AM218" s="260"/>
      <c r="AN218" s="260"/>
      <c r="AO218" s="260"/>
      <c r="AP218" s="260"/>
      <c r="AQ218" s="260"/>
      <c r="AR218" s="260"/>
      <c r="AS218" s="260"/>
      <c r="AT218" s="260"/>
      <c r="AU218" s="260"/>
      <c r="AV218" s="260"/>
      <c r="AW218" s="260"/>
      <c r="AX218" s="260"/>
      <c r="AY218" s="260"/>
      <c r="AZ218" s="260"/>
      <c r="BA218" s="260"/>
      <c r="BB218" s="138"/>
      <c r="BC218" s="139"/>
      <c r="BD218" s="135"/>
      <c r="BE218" s="135"/>
      <c r="BF218" s="135"/>
      <c r="BG218" s="225"/>
      <c r="BH218" s="224"/>
      <c r="BI218" s="225"/>
      <c r="BJ218" s="225"/>
      <c r="BK218" s="225"/>
      <c r="BL218" s="224"/>
      <c r="BM218" s="225"/>
      <c r="BN218" s="225"/>
      <c r="BO218" s="226"/>
      <c r="BP218" s="225"/>
      <c r="BQ218" s="135"/>
      <c r="BR218" s="135"/>
      <c r="BS218" s="135"/>
      <c r="BT218" s="135"/>
      <c r="BU218" s="140"/>
      <c r="BV218" s="140"/>
    </row>
    <row r="219" spans="1:77" s="7" customFormat="1" ht="24.95" customHeight="1" x14ac:dyDescent="0.25">
      <c r="A219" s="567"/>
      <c r="B219" s="556"/>
      <c r="C219" s="111"/>
      <c r="D219" s="112"/>
      <c r="E219" s="126"/>
      <c r="F219" s="127"/>
      <c r="G219" s="128"/>
      <c r="H219" s="128"/>
      <c r="I219" s="128"/>
      <c r="J219" s="128"/>
      <c r="K219" s="129"/>
      <c r="L219" s="130"/>
      <c r="M219" s="131"/>
      <c r="N219" s="130"/>
      <c r="O219" s="135"/>
      <c r="P219" s="135"/>
      <c r="Q219" s="131"/>
      <c r="R219" s="130"/>
      <c r="S219" s="135"/>
      <c r="T219" s="135"/>
      <c r="U219" s="131"/>
      <c r="V219" s="130"/>
      <c r="W219" s="135"/>
      <c r="X219" s="135"/>
      <c r="Y219" s="135"/>
      <c r="Z219" s="131"/>
      <c r="AA219" s="111"/>
      <c r="AB219" s="111"/>
      <c r="AC219" s="135"/>
      <c r="AD219" s="126"/>
      <c r="AE219" s="259"/>
      <c r="AF219" s="260"/>
      <c r="AG219" s="260"/>
      <c r="AH219" s="260"/>
      <c r="AI219" s="260"/>
      <c r="AJ219" s="260"/>
      <c r="AK219" s="260"/>
      <c r="AL219" s="260"/>
      <c r="AM219" s="260"/>
      <c r="AN219" s="260"/>
      <c r="AO219" s="260"/>
      <c r="AP219" s="260"/>
      <c r="AQ219" s="260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138"/>
      <c r="BC219" s="139"/>
      <c r="BD219" s="135"/>
      <c r="BE219" s="135"/>
      <c r="BF219" s="135"/>
      <c r="BG219" s="135">
        <f>+'[1]PRESUP. URB. GYP 99 SAS ZOMAC'!F147/10</f>
        <v>1777542.2</v>
      </c>
      <c r="BH219" s="111">
        <f>+BG219</f>
        <v>1777542.2</v>
      </c>
      <c r="BI219" s="135">
        <f t="shared" si="24"/>
        <v>1777542.2</v>
      </c>
      <c r="BJ219" s="135">
        <f t="shared" si="24"/>
        <v>1777542.2</v>
      </c>
      <c r="BK219" s="135">
        <f t="shared" si="24"/>
        <v>1777542.2</v>
      </c>
      <c r="BL219" s="111">
        <f t="shared" si="24"/>
        <v>1777542.2</v>
      </c>
      <c r="BM219" s="135">
        <f t="shared" si="24"/>
        <v>1777542.2</v>
      </c>
      <c r="BN219" s="135">
        <f t="shared" si="24"/>
        <v>1777542.2</v>
      </c>
      <c r="BO219" s="126">
        <f t="shared" si="24"/>
        <v>1777542.2</v>
      </c>
      <c r="BP219" s="135">
        <f t="shared" si="24"/>
        <v>1777542.2</v>
      </c>
      <c r="BQ219" s="135"/>
      <c r="BR219" s="135"/>
      <c r="BS219" s="135"/>
      <c r="BT219" s="135"/>
      <c r="BU219" s="140"/>
      <c r="BV219" s="140"/>
      <c r="BW219" s="7">
        <f>SUM(C219:BV219)</f>
        <v>17775421.999999996</v>
      </c>
      <c r="BX219" s="7">
        <f>+'[1]PRESUP. URB. GYP 99 SAS ZOMAC'!F147</f>
        <v>17775422</v>
      </c>
      <c r="BY219" s="7">
        <f>+BX219-BW219</f>
        <v>0</v>
      </c>
    </row>
    <row r="220" spans="1:77" s="7" customFormat="1" ht="39.950000000000003" customHeight="1" x14ac:dyDescent="0.25">
      <c r="A220" s="567" t="str">
        <f>+'[1]PRESUP. URB. GYP 99 SAS ZOMAC'!A148</f>
        <v>2.3.3.3</v>
      </c>
      <c r="B220" s="556" t="str">
        <f>+'[1]PRESUP. URB. GYP 99 SAS ZOMAC'!B148</f>
        <v>Llenos con material de préstamo en LIMO/ARENILLA, compactados mecánicamente hasta obtener una densidad del 100% de la máxima obtenida en el ensayo del Próctor modificado.</v>
      </c>
      <c r="C220" s="111"/>
      <c r="D220" s="112"/>
      <c r="E220" s="126"/>
      <c r="F220" s="127"/>
      <c r="G220" s="128"/>
      <c r="H220" s="128"/>
      <c r="I220" s="128"/>
      <c r="J220" s="128"/>
      <c r="K220" s="129"/>
      <c r="L220" s="130"/>
      <c r="M220" s="131"/>
      <c r="N220" s="130"/>
      <c r="O220" s="135"/>
      <c r="P220" s="135"/>
      <c r="Q220" s="131"/>
      <c r="R220" s="130"/>
      <c r="S220" s="135"/>
      <c r="T220" s="135"/>
      <c r="U220" s="131"/>
      <c r="V220" s="130"/>
      <c r="W220" s="135"/>
      <c r="X220" s="135"/>
      <c r="Y220" s="135"/>
      <c r="Z220" s="131"/>
      <c r="AA220" s="111"/>
      <c r="AB220" s="111"/>
      <c r="AC220" s="135"/>
      <c r="AD220" s="126"/>
      <c r="AE220" s="259"/>
      <c r="AF220" s="260"/>
      <c r="AG220" s="260"/>
      <c r="AH220" s="260"/>
      <c r="AI220" s="260"/>
      <c r="AJ220" s="260"/>
      <c r="AK220" s="260"/>
      <c r="AL220" s="260"/>
      <c r="AM220" s="260"/>
      <c r="AN220" s="260"/>
      <c r="AO220" s="260"/>
      <c r="AP220" s="260"/>
      <c r="AQ220" s="260"/>
      <c r="AR220" s="260"/>
      <c r="AS220" s="260"/>
      <c r="AT220" s="260"/>
      <c r="AU220" s="260"/>
      <c r="AV220" s="260"/>
      <c r="AW220" s="260"/>
      <c r="AX220" s="260"/>
      <c r="AY220" s="260"/>
      <c r="AZ220" s="260"/>
      <c r="BA220" s="260"/>
      <c r="BB220" s="138"/>
      <c r="BC220" s="139"/>
      <c r="BD220" s="135"/>
      <c r="BE220" s="135"/>
      <c r="BF220" s="135"/>
      <c r="BG220" s="197"/>
      <c r="BH220" s="199"/>
      <c r="BI220" s="197"/>
      <c r="BJ220" s="197"/>
      <c r="BK220" s="197"/>
      <c r="BL220" s="199"/>
      <c r="BM220" s="197"/>
      <c r="BN220" s="197"/>
      <c r="BO220" s="200"/>
      <c r="BP220" s="197"/>
      <c r="BQ220" s="135"/>
      <c r="BR220" s="135"/>
      <c r="BS220" s="135"/>
      <c r="BT220" s="135"/>
      <c r="BU220" s="140"/>
      <c r="BV220" s="140"/>
    </row>
    <row r="221" spans="1:77" s="7" customFormat="1" ht="39.950000000000003" customHeight="1" x14ac:dyDescent="0.25">
      <c r="A221" s="567"/>
      <c r="B221" s="556"/>
      <c r="C221" s="111"/>
      <c r="D221" s="112"/>
      <c r="E221" s="126"/>
      <c r="F221" s="127"/>
      <c r="G221" s="128"/>
      <c r="H221" s="128"/>
      <c r="I221" s="128"/>
      <c r="J221" s="128"/>
      <c r="K221" s="129"/>
      <c r="L221" s="130"/>
      <c r="M221" s="131"/>
      <c r="N221" s="130"/>
      <c r="O221" s="135"/>
      <c r="P221" s="135"/>
      <c r="Q221" s="131"/>
      <c r="R221" s="130"/>
      <c r="S221" s="135"/>
      <c r="T221" s="135"/>
      <c r="U221" s="131"/>
      <c r="V221" s="130"/>
      <c r="W221" s="135"/>
      <c r="X221" s="135"/>
      <c r="Y221" s="135"/>
      <c r="Z221" s="131"/>
      <c r="AA221" s="111"/>
      <c r="AB221" s="111"/>
      <c r="AC221" s="135"/>
      <c r="AD221" s="126"/>
      <c r="AE221" s="259"/>
      <c r="AF221" s="260"/>
      <c r="AG221" s="260"/>
      <c r="AH221" s="260"/>
      <c r="AI221" s="260"/>
      <c r="AJ221" s="260"/>
      <c r="AK221" s="260"/>
      <c r="AL221" s="260"/>
      <c r="AM221" s="260"/>
      <c r="AN221" s="260"/>
      <c r="AO221" s="260"/>
      <c r="AP221" s="260"/>
      <c r="AQ221" s="260"/>
      <c r="AR221" s="260"/>
      <c r="AS221" s="260"/>
      <c r="AT221" s="260"/>
      <c r="AU221" s="260"/>
      <c r="AV221" s="260"/>
      <c r="AW221" s="260"/>
      <c r="AX221" s="260"/>
      <c r="AY221" s="260"/>
      <c r="AZ221" s="260"/>
      <c r="BA221" s="260"/>
      <c r="BB221" s="138"/>
      <c r="BC221" s="139"/>
      <c r="BD221" s="135"/>
      <c r="BE221" s="135"/>
      <c r="BF221" s="135"/>
      <c r="BG221" s="135">
        <f>+'[1]PRESUP. URB. GYP 99 SAS ZOMAC'!F148/10</f>
        <v>4423415.1720000003</v>
      </c>
      <c r="BH221" s="111">
        <f>+BG221</f>
        <v>4423415.1720000003</v>
      </c>
      <c r="BI221" s="135">
        <f t="shared" si="24"/>
        <v>4423415.1720000003</v>
      </c>
      <c r="BJ221" s="135">
        <f t="shared" si="24"/>
        <v>4423415.1720000003</v>
      </c>
      <c r="BK221" s="135">
        <f t="shared" si="24"/>
        <v>4423415.1720000003</v>
      </c>
      <c r="BL221" s="111">
        <f t="shared" si="24"/>
        <v>4423415.1720000003</v>
      </c>
      <c r="BM221" s="135">
        <f t="shared" si="24"/>
        <v>4423415.1720000003</v>
      </c>
      <c r="BN221" s="135">
        <f t="shared" si="24"/>
        <v>4423415.1720000003</v>
      </c>
      <c r="BO221" s="126">
        <f t="shared" si="24"/>
        <v>4423415.1720000003</v>
      </c>
      <c r="BP221" s="135">
        <f t="shared" si="24"/>
        <v>4423415.1720000003</v>
      </c>
      <c r="BQ221" s="135"/>
      <c r="BR221" s="135"/>
      <c r="BS221" s="135"/>
      <c r="BT221" s="135"/>
      <c r="BU221" s="140"/>
      <c r="BV221" s="140"/>
      <c r="BW221" s="7">
        <f>SUM(C221:BV221)</f>
        <v>44234151.719999991</v>
      </c>
      <c r="BX221" s="7">
        <f>+'[1]PRESUP. URB. GYP 99 SAS ZOMAC'!F148</f>
        <v>44234151.719999999</v>
      </c>
      <c r="BY221" s="7">
        <f>+BX221-BW221</f>
        <v>0</v>
      </c>
    </row>
    <row r="222" spans="1:77" s="7" customFormat="1" ht="20.100000000000001" customHeight="1" x14ac:dyDescent="0.25">
      <c r="A222" s="567" t="str">
        <f>+'[1]PRESUP. URB. GYP 99 SAS ZOMAC'!A149</f>
        <v>2.3.3.4</v>
      </c>
      <c r="B222" s="556" t="str">
        <f>+'[1]PRESUP. URB. GYP 99 SAS ZOMAC'!B149</f>
        <v>Suministro, transporte, colocación de Entresuelo en triturado de 3/4" para cimentación de tubería</v>
      </c>
      <c r="C222" s="111"/>
      <c r="D222" s="112"/>
      <c r="E222" s="126"/>
      <c r="F222" s="127"/>
      <c r="G222" s="128"/>
      <c r="H222" s="128"/>
      <c r="I222" s="128"/>
      <c r="J222" s="128"/>
      <c r="K222" s="129"/>
      <c r="L222" s="130"/>
      <c r="M222" s="131"/>
      <c r="N222" s="130"/>
      <c r="O222" s="135"/>
      <c r="P222" s="135"/>
      <c r="Q222" s="131"/>
      <c r="R222" s="130"/>
      <c r="S222" s="135"/>
      <c r="T222" s="135"/>
      <c r="U222" s="131"/>
      <c r="V222" s="130"/>
      <c r="W222" s="135"/>
      <c r="X222" s="135"/>
      <c r="Y222" s="135"/>
      <c r="Z222" s="131"/>
      <c r="AA222" s="111"/>
      <c r="AB222" s="111"/>
      <c r="AC222" s="135"/>
      <c r="AD222" s="126"/>
      <c r="AE222" s="259"/>
      <c r="AF222" s="260"/>
      <c r="AG222" s="260"/>
      <c r="AH222" s="260"/>
      <c r="AI222" s="260"/>
      <c r="AJ222" s="260"/>
      <c r="AK222" s="260"/>
      <c r="AL222" s="260"/>
      <c r="AM222" s="260"/>
      <c r="AN222" s="260"/>
      <c r="AO222" s="260"/>
      <c r="AP222" s="260"/>
      <c r="AQ222" s="260"/>
      <c r="AR222" s="260"/>
      <c r="AS222" s="260"/>
      <c r="AT222" s="260"/>
      <c r="AU222" s="260"/>
      <c r="AV222" s="260"/>
      <c r="AW222" s="260"/>
      <c r="AX222" s="260"/>
      <c r="AY222" s="260"/>
      <c r="AZ222" s="260"/>
      <c r="BA222" s="260"/>
      <c r="BB222" s="138"/>
      <c r="BC222" s="139"/>
      <c r="BD222" s="135"/>
      <c r="BE222" s="135"/>
      <c r="BF222" s="135"/>
      <c r="BG222" s="135"/>
      <c r="BH222" s="224"/>
      <c r="BI222" s="225"/>
      <c r="BJ222" s="225"/>
      <c r="BK222" s="225"/>
      <c r="BL222" s="224"/>
      <c r="BM222" s="225"/>
      <c r="BN222" s="225"/>
      <c r="BO222" s="226"/>
      <c r="BP222" s="225"/>
      <c r="BQ222" s="135"/>
      <c r="BR222" s="135"/>
      <c r="BS222" s="135"/>
      <c r="BT222" s="135"/>
      <c r="BU222" s="140"/>
      <c r="BV222" s="140"/>
    </row>
    <row r="223" spans="1:77" s="7" customFormat="1" ht="20.100000000000001" customHeight="1" x14ac:dyDescent="0.25">
      <c r="A223" s="567"/>
      <c r="B223" s="556"/>
      <c r="C223" s="111"/>
      <c r="D223" s="112"/>
      <c r="E223" s="126"/>
      <c r="F223" s="127"/>
      <c r="G223" s="128"/>
      <c r="H223" s="128"/>
      <c r="I223" s="128"/>
      <c r="J223" s="128"/>
      <c r="K223" s="129"/>
      <c r="L223" s="130"/>
      <c r="M223" s="131"/>
      <c r="N223" s="130"/>
      <c r="O223" s="135"/>
      <c r="P223" s="135"/>
      <c r="Q223" s="131"/>
      <c r="R223" s="130"/>
      <c r="S223" s="135"/>
      <c r="T223" s="135"/>
      <c r="U223" s="131"/>
      <c r="V223" s="130"/>
      <c r="W223" s="135"/>
      <c r="X223" s="135"/>
      <c r="Y223" s="135"/>
      <c r="Z223" s="131"/>
      <c r="AA223" s="111"/>
      <c r="AB223" s="111"/>
      <c r="AC223" s="135"/>
      <c r="AD223" s="126"/>
      <c r="AE223" s="259"/>
      <c r="AF223" s="260"/>
      <c r="AG223" s="260"/>
      <c r="AH223" s="260"/>
      <c r="AI223" s="260"/>
      <c r="AJ223" s="260"/>
      <c r="AK223" s="260"/>
      <c r="AL223" s="260"/>
      <c r="AM223" s="260"/>
      <c r="AN223" s="260"/>
      <c r="AO223" s="260"/>
      <c r="AP223" s="260"/>
      <c r="AQ223" s="260"/>
      <c r="AR223" s="260"/>
      <c r="AS223" s="260"/>
      <c r="AT223" s="260"/>
      <c r="AU223" s="260"/>
      <c r="AV223" s="260"/>
      <c r="AW223" s="260"/>
      <c r="AX223" s="260"/>
      <c r="AY223" s="260"/>
      <c r="AZ223" s="260"/>
      <c r="BA223" s="260"/>
      <c r="BB223" s="138"/>
      <c r="BC223" s="139"/>
      <c r="BD223" s="135"/>
      <c r="BE223" s="135"/>
      <c r="BF223" s="135"/>
      <c r="BG223" s="135"/>
      <c r="BH223" s="111">
        <f>+'[1]PRESUP. URB. GYP 99 SAS ZOMAC'!F149/9</f>
        <v>1718620.4444444445</v>
      </c>
      <c r="BI223" s="135">
        <f t="shared" ref="BI223:BS231" si="25">+BH223</f>
        <v>1718620.4444444445</v>
      </c>
      <c r="BJ223" s="135">
        <f t="shared" si="25"/>
        <v>1718620.4444444445</v>
      </c>
      <c r="BK223" s="135">
        <f t="shared" si="25"/>
        <v>1718620.4444444445</v>
      </c>
      <c r="BL223" s="111">
        <f t="shared" si="25"/>
        <v>1718620.4444444445</v>
      </c>
      <c r="BM223" s="135">
        <f t="shared" si="25"/>
        <v>1718620.4444444445</v>
      </c>
      <c r="BN223" s="135">
        <f t="shared" si="25"/>
        <v>1718620.4444444445</v>
      </c>
      <c r="BO223" s="126">
        <f t="shared" si="25"/>
        <v>1718620.4444444445</v>
      </c>
      <c r="BP223" s="135">
        <f t="shared" si="25"/>
        <v>1718620.4444444445</v>
      </c>
      <c r="BQ223" s="135"/>
      <c r="BR223" s="135"/>
      <c r="BS223" s="135"/>
      <c r="BT223" s="135"/>
      <c r="BU223" s="140"/>
      <c r="BV223" s="140"/>
      <c r="BW223" s="7">
        <f>SUM(C223:BV223)</f>
        <v>15467583.999999998</v>
      </c>
      <c r="BX223" s="7">
        <f>+'[1]PRESUP. URB. GYP 99 SAS ZOMAC'!F149</f>
        <v>15467584</v>
      </c>
      <c r="BY223" s="7">
        <f>+BX223-BW223</f>
        <v>0</v>
      </c>
    </row>
    <row r="224" spans="1:77" s="7" customFormat="1" ht="20.100000000000001" customHeight="1" x14ac:dyDescent="0.25">
      <c r="A224" s="567" t="str">
        <f>+'[1]PRESUP. URB. GYP 99 SAS ZOMAC'!A152</f>
        <v>2.3.4.1</v>
      </c>
      <c r="B224" s="556" t="str">
        <f>+'[1]PRESUP. URB. GYP 99 SAS ZOMAC'!B152</f>
        <v>S.T.C en concreto SOLADO de f`c = 140 kg/cm2 para apoyo, e = 5 cm</v>
      </c>
      <c r="C224" s="111"/>
      <c r="D224" s="112"/>
      <c r="E224" s="126"/>
      <c r="F224" s="127"/>
      <c r="G224" s="128"/>
      <c r="H224" s="128"/>
      <c r="I224" s="128"/>
      <c r="J224" s="128"/>
      <c r="K224" s="129"/>
      <c r="L224" s="130"/>
      <c r="M224" s="131"/>
      <c r="N224" s="130"/>
      <c r="O224" s="135"/>
      <c r="P224" s="135"/>
      <c r="Q224" s="131"/>
      <c r="R224" s="130"/>
      <c r="S224" s="135"/>
      <c r="T224" s="135"/>
      <c r="U224" s="131"/>
      <c r="V224" s="130"/>
      <c r="W224" s="135"/>
      <c r="X224" s="135"/>
      <c r="Y224" s="135"/>
      <c r="Z224" s="131"/>
      <c r="AA224" s="111"/>
      <c r="AB224" s="111"/>
      <c r="AC224" s="135"/>
      <c r="AD224" s="126"/>
      <c r="AE224" s="259"/>
      <c r="AF224" s="260"/>
      <c r="AG224" s="260"/>
      <c r="AH224" s="260"/>
      <c r="AI224" s="260"/>
      <c r="AJ224" s="260"/>
      <c r="AK224" s="260"/>
      <c r="AL224" s="260"/>
      <c r="AM224" s="260"/>
      <c r="AN224" s="260"/>
      <c r="AO224" s="260"/>
      <c r="AP224" s="260"/>
      <c r="AQ224" s="260"/>
      <c r="AR224" s="260"/>
      <c r="AS224" s="260"/>
      <c r="AT224" s="260"/>
      <c r="AU224" s="260"/>
      <c r="AV224" s="260"/>
      <c r="AW224" s="260"/>
      <c r="AX224" s="260"/>
      <c r="AY224" s="260"/>
      <c r="AZ224" s="260"/>
      <c r="BA224" s="260"/>
      <c r="BB224" s="138"/>
      <c r="BC224" s="139"/>
      <c r="BD224" s="135"/>
      <c r="BE224" s="135"/>
      <c r="BF224" s="135"/>
      <c r="BG224" s="135"/>
      <c r="BH224" s="199"/>
      <c r="BI224" s="197"/>
      <c r="BJ224" s="197"/>
      <c r="BK224" s="197"/>
      <c r="BL224" s="199"/>
      <c r="BM224" s="197"/>
      <c r="BN224" s="197"/>
      <c r="BO224" s="200"/>
      <c r="BP224" s="197"/>
      <c r="BQ224" s="135"/>
      <c r="BR224" s="135"/>
      <c r="BS224" s="135"/>
      <c r="BT224" s="135"/>
      <c r="BU224" s="140"/>
      <c r="BV224" s="140"/>
    </row>
    <row r="225" spans="1:77" s="7" customFormat="1" ht="20.100000000000001" customHeight="1" x14ac:dyDescent="0.25">
      <c r="A225" s="567"/>
      <c r="B225" s="556"/>
      <c r="C225" s="111"/>
      <c r="D225" s="112"/>
      <c r="E225" s="126"/>
      <c r="F225" s="127"/>
      <c r="G225" s="128"/>
      <c r="H225" s="128"/>
      <c r="I225" s="128"/>
      <c r="J225" s="128"/>
      <c r="K225" s="129"/>
      <c r="L225" s="130"/>
      <c r="M225" s="131"/>
      <c r="N225" s="130"/>
      <c r="O225" s="135"/>
      <c r="P225" s="135"/>
      <c r="Q225" s="131"/>
      <c r="R225" s="130"/>
      <c r="S225" s="135"/>
      <c r="T225" s="135"/>
      <c r="U225" s="131"/>
      <c r="V225" s="130"/>
      <c r="W225" s="135"/>
      <c r="X225" s="135"/>
      <c r="Y225" s="135"/>
      <c r="Z225" s="131"/>
      <c r="AA225" s="111"/>
      <c r="AB225" s="111"/>
      <c r="AC225" s="135"/>
      <c r="AD225" s="126"/>
      <c r="AE225" s="259"/>
      <c r="AF225" s="260"/>
      <c r="AG225" s="260"/>
      <c r="AH225" s="260"/>
      <c r="AI225" s="260"/>
      <c r="AJ225" s="260"/>
      <c r="AK225" s="260"/>
      <c r="AL225" s="260"/>
      <c r="AM225" s="260"/>
      <c r="AN225" s="260"/>
      <c r="AO225" s="260"/>
      <c r="AP225" s="260"/>
      <c r="AQ225" s="260"/>
      <c r="AR225" s="260"/>
      <c r="AS225" s="260"/>
      <c r="AT225" s="260"/>
      <c r="AU225" s="260"/>
      <c r="AV225" s="260"/>
      <c r="AW225" s="260"/>
      <c r="AX225" s="260"/>
      <c r="AY225" s="260"/>
      <c r="AZ225" s="260"/>
      <c r="BA225" s="260"/>
      <c r="BB225" s="138"/>
      <c r="BC225" s="139"/>
      <c r="BD225" s="135"/>
      <c r="BE225" s="135"/>
      <c r="BF225" s="135"/>
      <c r="BG225" s="135"/>
      <c r="BH225" s="111">
        <f>+'[1]PRESUP. URB. GYP 99 SAS ZOMAC'!F152/9</f>
        <v>113738.88888888889</v>
      </c>
      <c r="BI225" s="135">
        <f t="shared" si="25"/>
        <v>113738.88888888889</v>
      </c>
      <c r="BJ225" s="135">
        <f t="shared" si="25"/>
        <v>113738.88888888889</v>
      </c>
      <c r="BK225" s="135">
        <f t="shared" si="25"/>
        <v>113738.88888888889</v>
      </c>
      <c r="BL225" s="111">
        <f t="shared" si="25"/>
        <v>113738.88888888889</v>
      </c>
      <c r="BM225" s="135">
        <f t="shared" si="25"/>
        <v>113738.88888888889</v>
      </c>
      <c r="BN225" s="135">
        <f t="shared" si="25"/>
        <v>113738.88888888889</v>
      </c>
      <c r="BO225" s="126">
        <f t="shared" si="25"/>
        <v>113738.88888888889</v>
      </c>
      <c r="BP225" s="135">
        <f t="shared" si="25"/>
        <v>113738.88888888889</v>
      </c>
      <c r="BQ225" s="135"/>
      <c r="BR225" s="135"/>
      <c r="BS225" s="135"/>
      <c r="BT225" s="135"/>
      <c r="BU225" s="140"/>
      <c r="BV225" s="140"/>
      <c r="BW225" s="7">
        <f>SUM(C225:BV225)</f>
        <v>1023650</v>
      </c>
      <c r="BX225" s="7">
        <f>+'[1]PRESUP. URB. GYP 99 SAS ZOMAC'!F152</f>
        <v>1023650</v>
      </c>
      <c r="BY225" s="7">
        <f>+BX225-BW225</f>
        <v>0</v>
      </c>
    </row>
    <row r="226" spans="1:77" s="7" customFormat="1" ht="20.100000000000001" customHeight="1" x14ac:dyDescent="0.25">
      <c r="A226" s="567" t="str">
        <f>+'[1]PRESUP. URB. GYP 99 SAS ZOMAC'!A153</f>
        <v>2.3.4.2</v>
      </c>
      <c r="B226" s="556" t="str">
        <f>+'[1]PRESUP. URB. GYP 99 SAS ZOMAC'!B153</f>
        <v>S.T.C. ATRAQUES de Concreto f'c=140kg/cm2, para tubería y accesorios</v>
      </c>
      <c r="C226" s="111"/>
      <c r="D226" s="112"/>
      <c r="E226" s="126"/>
      <c r="F226" s="127"/>
      <c r="G226" s="128"/>
      <c r="H226" s="128"/>
      <c r="I226" s="128"/>
      <c r="J226" s="128"/>
      <c r="K226" s="129"/>
      <c r="L226" s="130"/>
      <c r="M226" s="131"/>
      <c r="N226" s="130"/>
      <c r="O226" s="135"/>
      <c r="P226" s="135"/>
      <c r="Q226" s="131"/>
      <c r="R226" s="130"/>
      <c r="S226" s="135"/>
      <c r="T226" s="135"/>
      <c r="U226" s="131"/>
      <c r="V226" s="130"/>
      <c r="W226" s="135"/>
      <c r="X226" s="135"/>
      <c r="Y226" s="135"/>
      <c r="Z226" s="131"/>
      <c r="AA226" s="111"/>
      <c r="AB226" s="111"/>
      <c r="AC226" s="135"/>
      <c r="AD226" s="126"/>
      <c r="AE226" s="259"/>
      <c r="AF226" s="260"/>
      <c r="AG226" s="260"/>
      <c r="AH226" s="260"/>
      <c r="AI226" s="260"/>
      <c r="AJ226" s="260"/>
      <c r="AK226" s="260"/>
      <c r="AL226" s="260"/>
      <c r="AM226" s="260"/>
      <c r="AN226" s="260"/>
      <c r="AO226" s="260"/>
      <c r="AP226" s="260"/>
      <c r="AQ226" s="260"/>
      <c r="AR226" s="260"/>
      <c r="AS226" s="260"/>
      <c r="AT226" s="260"/>
      <c r="AU226" s="260"/>
      <c r="AV226" s="260"/>
      <c r="AW226" s="260"/>
      <c r="AX226" s="260"/>
      <c r="AY226" s="260"/>
      <c r="AZ226" s="260"/>
      <c r="BA226" s="260"/>
      <c r="BB226" s="138"/>
      <c r="BC226" s="139"/>
      <c r="BD226" s="135"/>
      <c r="BE226" s="135"/>
      <c r="BF226" s="135"/>
      <c r="BG226" s="135"/>
      <c r="BH226" s="224"/>
      <c r="BI226" s="225"/>
      <c r="BJ226" s="225"/>
      <c r="BK226" s="225"/>
      <c r="BL226" s="224"/>
      <c r="BM226" s="225"/>
      <c r="BN226" s="225"/>
      <c r="BO226" s="226"/>
      <c r="BP226" s="225"/>
      <c r="BQ226" s="135"/>
      <c r="BR226" s="135"/>
      <c r="BS226" s="135"/>
      <c r="BT226" s="135"/>
      <c r="BU226" s="140"/>
      <c r="BV226" s="140"/>
    </row>
    <row r="227" spans="1:77" s="7" customFormat="1" ht="20.100000000000001" customHeight="1" x14ac:dyDescent="0.25">
      <c r="A227" s="567"/>
      <c r="B227" s="556"/>
      <c r="C227" s="111"/>
      <c r="D227" s="112"/>
      <c r="E227" s="126"/>
      <c r="F227" s="127"/>
      <c r="G227" s="128"/>
      <c r="H227" s="128"/>
      <c r="I227" s="128"/>
      <c r="J227" s="128"/>
      <c r="K227" s="129"/>
      <c r="L227" s="130"/>
      <c r="M227" s="131"/>
      <c r="N227" s="130"/>
      <c r="O227" s="135"/>
      <c r="P227" s="135"/>
      <c r="Q227" s="131"/>
      <c r="R227" s="130"/>
      <c r="S227" s="135"/>
      <c r="T227" s="135"/>
      <c r="U227" s="131"/>
      <c r="V227" s="130"/>
      <c r="W227" s="135"/>
      <c r="X227" s="135"/>
      <c r="Y227" s="135"/>
      <c r="Z227" s="131"/>
      <c r="AA227" s="111"/>
      <c r="AB227" s="111"/>
      <c r="AC227" s="135"/>
      <c r="AD227" s="126"/>
      <c r="AE227" s="259"/>
      <c r="AF227" s="260"/>
      <c r="AG227" s="260"/>
      <c r="AH227" s="260"/>
      <c r="AI227" s="260"/>
      <c r="AJ227" s="260"/>
      <c r="AK227" s="260"/>
      <c r="AL227" s="260"/>
      <c r="AM227" s="260"/>
      <c r="AN227" s="260"/>
      <c r="AO227" s="260"/>
      <c r="AP227" s="260"/>
      <c r="AQ227" s="260"/>
      <c r="AR227" s="260"/>
      <c r="AS227" s="260"/>
      <c r="AT227" s="260"/>
      <c r="AU227" s="260"/>
      <c r="AV227" s="260"/>
      <c r="AW227" s="260"/>
      <c r="AX227" s="260"/>
      <c r="AY227" s="260"/>
      <c r="AZ227" s="260"/>
      <c r="BA227" s="260"/>
      <c r="BB227" s="138"/>
      <c r="BC227" s="139"/>
      <c r="BD227" s="135"/>
      <c r="BE227" s="135"/>
      <c r="BF227" s="135"/>
      <c r="BG227" s="135"/>
      <c r="BH227" s="111">
        <f>+'[1]PRESUP. URB. GYP 99 SAS ZOMAC'!F153/9</f>
        <v>415581.33333333331</v>
      </c>
      <c r="BI227" s="135">
        <f t="shared" si="25"/>
        <v>415581.33333333331</v>
      </c>
      <c r="BJ227" s="135">
        <f t="shared" si="25"/>
        <v>415581.33333333331</v>
      </c>
      <c r="BK227" s="135">
        <f t="shared" si="25"/>
        <v>415581.33333333331</v>
      </c>
      <c r="BL227" s="111">
        <f t="shared" si="25"/>
        <v>415581.33333333331</v>
      </c>
      <c r="BM227" s="135">
        <f t="shared" si="25"/>
        <v>415581.33333333331</v>
      </c>
      <c r="BN227" s="135">
        <f t="shared" si="25"/>
        <v>415581.33333333331</v>
      </c>
      <c r="BO227" s="126">
        <f t="shared" si="25"/>
        <v>415581.33333333331</v>
      </c>
      <c r="BP227" s="135">
        <f t="shared" si="25"/>
        <v>415581.33333333331</v>
      </c>
      <c r="BQ227" s="135"/>
      <c r="BR227" s="135"/>
      <c r="BS227" s="135"/>
      <c r="BT227" s="135"/>
      <c r="BU227" s="140"/>
      <c r="BV227" s="140"/>
      <c r="BW227" s="7">
        <f>SUM(C227:BV227)</f>
        <v>3740232.0000000005</v>
      </c>
      <c r="BX227" s="7">
        <f>+'[1]PRESUP. URB. GYP 99 SAS ZOMAC'!F153</f>
        <v>3740232</v>
      </c>
      <c r="BY227" s="7">
        <f>+BX227-BW227</f>
        <v>0</v>
      </c>
    </row>
    <row r="228" spans="1:77" s="7" customFormat="1" ht="24.95" customHeight="1" x14ac:dyDescent="0.25">
      <c r="A228" s="567" t="str">
        <f>+'[1]PRESUP. URB. GYP 99 SAS ZOMAC'!A154</f>
        <v>2.3.4.3</v>
      </c>
      <c r="B228" s="556" t="str">
        <f>+'[1]PRESUP. URB. GYP 99 SAS ZOMAC'!B154</f>
        <v>Suministro, transporte, corte, figuración y colocación de ACERO de refuerzo fy = 420 MPa‐60000 PSI, corrugado. (Incluye figuración)</v>
      </c>
      <c r="C228" s="111"/>
      <c r="D228" s="112"/>
      <c r="E228" s="126"/>
      <c r="F228" s="127"/>
      <c r="G228" s="128"/>
      <c r="H228" s="128"/>
      <c r="I228" s="128"/>
      <c r="J228" s="128"/>
      <c r="K228" s="129"/>
      <c r="L228" s="130"/>
      <c r="M228" s="131"/>
      <c r="N228" s="130"/>
      <c r="O228" s="135"/>
      <c r="P228" s="135"/>
      <c r="Q228" s="131"/>
      <c r="R228" s="130"/>
      <c r="S228" s="135"/>
      <c r="T228" s="135"/>
      <c r="U228" s="131"/>
      <c r="V228" s="130"/>
      <c r="W228" s="135"/>
      <c r="X228" s="135"/>
      <c r="Y228" s="135"/>
      <c r="Z228" s="131"/>
      <c r="AA228" s="111"/>
      <c r="AB228" s="111"/>
      <c r="AC228" s="135"/>
      <c r="AD228" s="126"/>
      <c r="AE228" s="259"/>
      <c r="AF228" s="260"/>
      <c r="AG228" s="260"/>
      <c r="AH228" s="260"/>
      <c r="AI228" s="260"/>
      <c r="AJ228" s="260"/>
      <c r="AK228" s="260"/>
      <c r="AL228" s="260"/>
      <c r="AM228" s="260"/>
      <c r="AN228" s="260"/>
      <c r="AO228" s="260"/>
      <c r="AP228" s="260"/>
      <c r="AQ228" s="260"/>
      <c r="AR228" s="260"/>
      <c r="AS228" s="260"/>
      <c r="AT228" s="260"/>
      <c r="AU228" s="260"/>
      <c r="AV228" s="260"/>
      <c r="AW228" s="260"/>
      <c r="AX228" s="260"/>
      <c r="AY228" s="260"/>
      <c r="AZ228" s="260"/>
      <c r="BA228" s="260"/>
      <c r="BB228" s="138"/>
      <c r="BC228" s="139"/>
      <c r="BD228" s="135"/>
      <c r="BE228" s="135"/>
      <c r="BF228" s="135"/>
      <c r="BG228" s="135"/>
      <c r="BH228" s="199"/>
      <c r="BI228" s="197"/>
      <c r="BJ228" s="197"/>
      <c r="BK228" s="197"/>
      <c r="BL228" s="199"/>
      <c r="BM228" s="197"/>
      <c r="BN228" s="197"/>
      <c r="BO228" s="200"/>
      <c r="BP228" s="197"/>
      <c r="BQ228" s="135"/>
      <c r="BR228" s="135"/>
      <c r="BS228" s="135"/>
      <c r="BT228" s="135"/>
      <c r="BU228" s="140"/>
      <c r="BV228" s="140"/>
    </row>
    <row r="229" spans="1:77" s="7" customFormat="1" ht="24.95" customHeight="1" x14ac:dyDescent="0.25">
      <c r="A229" s="567"/>
      <c r="B229" s="556"/>
      <c r="C229" s="111"/>
      <c r="D229" s="112"/>
      <c r="E229" s="126"/>
      <c r="F229" s="127"/>
      <c r="G229" s="128"/>
      <c r="H229" s="128"/>
      <c r="I229" s="128"/>
      <c r="J229" s="128"/>
      <c r="K229" s="129"/>
      <c r="L229" s="130"/>
      <c r="M229" s="131"/>
      <c r="N229" s="130"/>
      <c r="O229" s="135"/>
      <c r="P229" s="135"/>
      <c r="Q229" s="131"/>
      <c r="R229" s="130"/>
      <c r="S229" s="135"/>
      <c r="T229" s="135"/>
      <c r="U229" s="131"/>
      <c r="V229" s="130"/>
      <c r="W229" s="135"/>
      <c r="X229" s="135"/>
      <c r="Y229" s="135"/>
      <c r="Z229" s="131"/>
      <c r="AA229" s="111"/>
      <c r="AB229" s="111"/>
      <c r="AC229" s="135"/>
      <c r="AD229" s="126"/>
      <c r="AE229" s="259"/>
      <c r="AF229" s="260"/>
      <c r="AG229" s="260"/>
      <c r="AH229" s="260"/>
      <c r="AI229" s="260"/>
      <c r="AJ229" s="260"/>
      <c r="AK229" s="260"/>
      <c r="AL229" s="260"/>
      <c r="AM229" s="260"/>
      <c r="AN229" s="260"/>
      <c r="AO229" s="260"/>
      <c r="AP229" s="260"/>
      <c r="AQ229" s="260"/>
      <c r="AR229" s="260"/>
      <c r="AS229" s="260"/>
      <c r="AT229" s="260"/>
      <c r="AU229" s="260"/>
      <c r="AV229" s="260"/>
      <c r="AW229" s="260"/>
      <c r="AX229" s="260"/>
      <c r="AY229" s="260"/>
      <c r="AZ229" s="260"/>
      <c r="BA229" s="260"/>
      <c r="BB229" s="138"/>
      <c r="BC229" s="139"/>
      <c r="BD229" s="135"/>
      <c r="BE229" s="135"/>
      <c r="BF229" s="135"/>
      <c r="BG229" s="135"/>
      <c r="BH229" s="111">
        <f>+'[1]PRESUP. URB. GYP 99 SAS ZOMAC'!F154/9</f>
        <v>217933.33333333334</v>
      </c>
      <c r="BI229" s="135">
        <f t="shared" si="25"/>
        <v>217933.33333333334</v>
      </c>
      <c r="BJ229" s="135">
        <f t="shared" si="25"/>
        <v>217933.33333333334</v>
      </c>
      <c r="BK229" s="135">
        <f t="shared" si="25"/>
        <v>217933.33333333334</v>
      </c>
      <c r="BL229" s="111">
        <f t="shared" si="25"/>
        <v>217933.33333333334</v>
      </c>
      <c r="BM229" s="135">
        <f t="shared" si="25"/>
        <v>217933.33333333334</v>
      </c>
      <c r="BN229" s="135">
        <f t="shared" si="25"/>
        <v>217933.33333333334</v>
      </c>
      <c r="BO229" s="126">
        <f t="shared" si="25"/>
        <v>217933.33333333334</v>
      </c>
      <c r="BP229" s="135">
        <f t="shared" si="25"/>
        <v>217933.33333333334</v>
      </c>
      <c r="BQ229" s="135"/>
      <c r="BR229" s="135"/>
      <c r="BS229" s="135"/>
      <c r="BT229" s="135"/>
      <c r="BU229" s="140"/>
      <c r="BV229" s="140"/>
      <c r="BW229" s="7">
        <f>SUM(C229:BV229)</f>
        <v>1961399.9999999998</v>
      </c>
      <c r="BX229" s="7">
        <f>+'[1]PRESUP. URB. GYP 99 SAS ZOMAC'!F154</f>
        <v>1961400</v>
      </c>
      <c r="BY229" s="7">
        <f>+BX229-BW229</f>
        <v>0</v>
      </c>
    </row>
    <row r="230" spans="1:77" s="7" customFormat="1" ht="20.100000000000001" customHeight="1" x14ac:dyDescent="0.25">
      <c r="A230" s="567" t="str">
        <f>+'[1]PRESUP. URB. GYP 99 SAS ZOMAC'!A157</f>
        <v>2.3.5.1</v>
      </c>
      <c r="B230" s="556" t="str">
        <f>+'[1]PRESUP. URB. GYP 99 SAS ZOMAC'!B157</f>
        <v>S.T.I. ACOMETIDA DOMICILIAR 1/2"</v>
      </c>
      <c r="C230" s="111"/>
      <c r="D230" s="112"/>
      <c r="E230" s="126"/>
      <c r="F230" s="127"/>
      <c r="G230" s="128"/>
      <c r="H230" s="128"/>
      <c r="I230" s="128"/>
      <c r="J230" s="128"/>
      <c r="K230" s="129"/>
      <c r="L230" s="130"/>
      <c r="M230" s="131"/>
      <c r="N230" s="130"/>
      <c r="O230" s="135"/>
      <c r="P230" s="135"/>
      <c r="Q230" s="131"/>
      <c r="R230" s="130"/>
      <c r="S230" s="135"/>
      <c r="T230" s="135"/>
      <c r="U230" s="131"/>
      <c r="V230" s="130"/>
      <c r="W230" s="135"/>
      <c r="X230" s="135"/>
      <c r="Y230" s="135"/>
      <c r="Z230" s="131"/>
      <c r="AA230" s="111"/>
      <c r="AB230" s="111"/>
      <c r="AC230" s="135"/>
      <c r="AD230" s="126"/>
      <c r="AE230" s="259"/>
      <c r="AF230" s="260"/>
      <c r="AG230" s="260"/>
      <c r="AH230" s="260"/>
      <c r="AI230" s="260"/>
      <c r="AJ230" s="260"/>
      <c r="AK230" s="260"/>
      <c r="AL230" s="260"/>
      <c r="AM230" s="260"/>
      <c r="AN230" s="260"/>
      <c r="AO230" s="260"/>
      <c r="AP230" s="260"/>
      <c r="AQ230" s="260"/>
      <c r="AR230" s="260"/>
      <c r="AS230" s="260"/>
      <c r="AT230" s="260"/>
      <c r="AU230" s="260"/>
      <c r="AV230" s="260"/>
      <c r="AW230" s="260"/>
      <c r="AX230" s="260"/>
      <c r="AY230" s="260"/>
      <c r="AZ230" s="260"/>
      <c r="BA230" s="260"/>
      <c r="BB230" s="138"/>
      <c r="BC230" s="139"/>
      <c r="BD230" s="135"/>
      <c r="BE230" s="135"/>
      <c r="BF230" s="135"/>
      <c r="BG230" s="135"/>
      <c r="BH230" s="111"/>
      <c r="BI230" s="135"/>
      <c r="BJ230" s="135"/>
      <c r="BK230" s="225"/>
      <c r="BL230" s="224"/>
      <c r="BM230" s="225"/>
      <c r="BN230" s="225"/>
      <c r="BO230" s="226"/>
      <c r="BP230" s="225"/>
      <c r="BQ230" s="225"/>
      <c r="BR230" s="225"/>
      <c r="BS230" s="225"/>
      <c r="BT230" s="135"/>
      <c r="BU230" s="140"/>
      <c r="BV230" s="140"/>
    </row>
    <row r="231" spans="1:77" s="7" customFormat="1" ht="20.100000000000001" customHeight="1" x14ac:dyDescent="0.25">
      <c r="A231" s="567"/>
      <c r="B231" s="556"/>
      <c r="C231" s="111"/>
      <c r="D231" s="112"/>
      <c r="E231" s="126"/>
      <c r="F231" s="127"/>
      <c r="G231" s="128"/>
      <c r="H231" s="128"/>
      <c r="I231" s="128"/>
      <c r="J231" s="128"/>
      <c r="K231" s="129"/>
      <c r="L231" s="130"/>
      <c r="M231" s="131"/>
      <c r="N231" s="130"/>
      <c r="O231" s="135"/>
      <c r="P231" s="135"/>
      <c r="Q231" s="131"/>
      <c r="R231" s="130"/>
      <c r="S231" s="135"/>
      <c r="T231" s="135"/>
      <c r="U231" s="131"/>
      <c r="V231" s="130"/>
      <c r="W231" s="135"/>
      <c r="X231" s="135"/>
      <c r="Y231" s="135"/>
      <c r="Z231" s="131"/>
      <c r="AA231" s="111"/>
      <c r="AB231" s="111"/>
      <c r="AC231" s="135"/>
      <c r="AD231" s="126"/>
      <c r="AE231" s="259"/>
      <c r="AF231" s="260"/>
      <c r="AG231" s="260"/>
      <c r="AH231" s="260"/>
      <c r="AI231" s="260"/>
      <c r="AJ231" s="260"/>
      <c r="AK231" s="260"/>
      <c r="AL231" s="260"/>
      <c r="AM231" s="260"/>
      <c r="AN231" s="260"/>
      <c r="AO231" s="260"/>
      <c r="AP231" s="260"/>
      <c r="AQ231" s="260"/>
      <c r="AR231" s="260"/>
      <c r="AS231" s="260"/>
      <c r="AT231" s="260"/>
      <c r="AU231" s="260"/>
      <c r="AV231" s="260"/>
      <c r="AW231" s="260"/>
      <c r="AX231" s="260"/>
      <c r="AY231" s="260"/>
      <c r="AZ231" s="260"/>
      <c r="BA231" s="260"/>
      <c r="BB231" s="138"/>
      <c r="BC231" s="139"/>
      <c r="BD231" s="135"/>
      <c r="BE231" s="135"/>
      <c r="BF231" s="135"/>
      <c r="BG231" s="135"/>
      <c r="BH231" s="111"/>
      <c r="BI231" s="135"/>
      <c r="BJ231" s="135"/>
      <c r="BK231" s="135">
        <f>+'[1]PRESUP. URB. GYP 99 SAS ZOMAC'!F157/9</f>
        <v>22296424</v>
      </c>
      <c r="BL231" s="111">
        <f t="shared" si="25"/>
        <v>22296424</v>
      </c>
      <c r="BM231" s="135">
        <f t="shared" si="25"/>
        <v>22296424</v>
      </c>
      <c r="BN231" s="135">
        <f t="shared" si="25"/>
        <v>22296424</v>
      </c>
      <c r="BO231" s="126">
        <f t="shared" si="25"/>
        <v>22296424</v>
      </c>
      <c r="BP231" s="135">
        <f t="shared" si="25"/>
        <v>22296424</v>
      </c>
      <c r="BQ231" s="135">
        <f t="shared" si="25"/>
        <v>22296424</v>
      </c>
      <c r="BR231" s="135">
        <f t="shared" si="25"/>
        <v>22296424</v>
      </c>
      <c r="BS231" s="135">
        <f t="shared" si="25"/>
        <v>22296424</v>
      </c>
      <c r="BT231" s="135"/>
      <c r="BU231" s="140"/>
      <c r="BV231" s="140"/>
      <c r="BW231" s="7">
        <f>SUM(C231:BV231)</f>
        <v>200667816</v>
      </c>
      <c r="BX231" s="7">
        <f>+'[1]PRESUP. URB. GYP 99 SAS ZOMAC'!F157</f>
        <v>200667816</v>
      </c>
      <c r="BY231" s="7">
        <f>+BX231-BW231</f>
        <v>0</v>
      </c>
    </row>
    <row r="232" spans="1:77" s="7" customFormat="1" ht="20.100000000000001" customHeight="1" x14ac:dyDescent="0.25">
      <c r="A232" s="567" t="str">
        <f>+'[1]PRESUP. URB. GYP 99 SAS ZOMAC'!A158</f>
        <v>2.3.5.2</v>
      </c>
      <c r="B232" s="556" t="str">
        <f>+'[1]PRESUP. URB. GYP 99 SAS ZOMAC'!B158</f>
        <v>S.T.I. de Tubería PEAD‐PN16‐RDE11 de Ø3" (90 mm)</v>
      </c>
      <c r="C232" s="111"/>
      <c r="D232" s="112"/>
      <c r="E232" s="126"/>
      <c r="F232" s="127"/>
      <c r="G232" s="128"/>
      <c r="H232" s="128"/>
      <c r="I232" s="128"/>
      <c r="J232" s="128"/>
      <c r="K232" s="129"/>
      <c r="L232" s="130"/>
      <c r="M232" s="131"/>
      <c r="N232" s="130"/>
      <c r="O232" s="135"/>
      <c r="P232" s="135"/>
      <c r="Q232" s="131"/>
      <c r="R232" s="130"/>
      <c r="S232" s="135"/>
      <c r="T232" s="135"/>
      <c r="U232" s="131"/>
      <c r="V232" s="130"/>
      <c r="W232" s="135"/>
      <c r="X232" s="135"/>
      <c r="Y232" s="135"/>
      <c r="Z232" s="131"/>
      <c r="AA232" s="111"/>
      <c r="AB232" s="111"/>
      <c r="AC232" s="135"/>
      <c r="AD232" s="126"/>
      <c r="AE232" s="259"/>
      <c r="AF232" s="260"/>
      <c r="AG232" s="260"/>
      <c r="AH232" s="260"/>
      <c r="AI232" s="260"/>
      <c r="AJ232" s="260"/>
      <c r="AK232" s="260"/>
      <c r="AL232" s="260"/>
      <c r="AM232" s="260"/>
      <c r="AN232" s="260"/>
      <c r="AO232" s="260"/>
      <c r="AP232" s="260"/>
      <c r="AQ232" s="260"/>
      <c r="AR232" s="260"/>
      <c r="AS232" s="260"/>
      <c r="AT232" s="260"/>
      <c r="AU232" s="260"/>
      <c r="AV232" s="260"/>
      <c r="AW232" s="260"/>
      <c r="AX232" s="260"/>
      <c r="AY232" s="260"/>
      <c r="AZ232" s="260"/>
      <c r="BA232" s="260"/>
      <c r="BB232" s="138"/>
      <c r="BC232" s="139"/>
      <c r="BD232" s="135"/>
      <c r="BE232" s="135"/>
      <c r="BF232" s="135"/>
      <c r="BG232" s="135"/>
      <c r="BH232" s="111"/>
      <c r="BI232" s="135"/>
      <c r="BJ232" s="135"/>
      <c r="BK232" s="135"/>
      <c r="BL232" s="111"/>
      <c r="BM232" s="135"/>
      <c r="BN232" s="135"/>
      <c r="BO232" s="126"/>
      <c r="BP232" s="135"/>
      <c r="BQ232" s="135"/>
      <c r="BR232" s="135"/>
      <c r="BS232" s="135"/>
      <c r="BT232" s="135"/>
      <c r="BU232" s="140"/>
      <c r="BV232" s="140"/>
    </row>
    <row r="233" spans="1:77" s="7" customFormat="1" ht="20.100000000000001" customHeight="1" x14ac:dyDescent="0.25">
      <c r="A233" s="567"/>
      <c r="B233" s="556"/>
      <c r="C233" s="111"/>
      <c r="D233" s="112"/>
      <c r="E233" s="126"/>
      <c r="F233" s="127"/>
      <c r="G233" s="128"/>
      <c r="H233" s="128"/>
      <c r="I233" s="128"/>
      <c r="J233" s="128"/>
      <c r="K233" s="129"/>
      <c r="L233" s="130"/>
      <c r="M233" s="131"/>
      <c r="N233" s="130"/>
      <c r="O233" s="135"/>
      <c r="P233" s="135"/>
      <c r="Q233" s="131"/>
      <c r="R233" s="130"/>
      <c r="S233" s="135"/>
      <c r="T233" s="135"/>
      <c r="U233" s="131"/>
      <c r="V233" s="130"/>
      <c r="W233" s="135"/>
      <c r="X233" s="135"/>
      <c r="Y233" s="135"/>
      <c r="Z233" s="131"/>
      <c r="AA233" s="111"/>
      <c r="AB233" s="111"/>
      <c r="AC233" s="135"/>
      <c r="AD233" s="126"/>
      <c r="AE233" s="259"/>
      <c r="AF233" s="260"/>
      <c r="AG233" s="260"/>
      <c r="AH233" s="260"/>
      <c r="AI233" s="260"/>
      <c r="AJ233" s="260"/>
      <c r="AK233" s="260"/>
      <c r="AL233" s="260"/>
      <c r="AM233" s="260"/>
      <c r="AN233" s="260"/>
      <c r="AO233" s="260"/>
      <c r="AP233" s="260"/>
      <c r="AQ233" s="260"/>
      <c r="AR233" s="260"/>
      <c r="AS233" s="260"/>
      <c r="AT233" s="260"/>
      <c r="AU233" s="260"/>
      <c r="AV233" s="260"/>
      <c r="AW233" s="260"/>
      <c r="AX233" s="260"/>
      <c r="AY233" s="260"/>
      <c r="AZ233" s="260"/>
      <c r="BA233" s="260"/>
      <c r="BB233" s="138"/>
      <c r="BC233" s="139"/>
      <c r="BD233" s="135"/>
      <c r="BE233" s="135"/>
      <c r="BF233" s="135"/>
      <c r="BG233" s="135"/>
      <c r="BH233" s="111"/>
      <c r="BI233" s="135"/>
      <c r="BJ233" s="135"/>
      <c r="BK233" s="135"/>
      <c r="BL233" s="111"/>
      <c r="BM233" s="135"/>
      <c r="BN233" s="135"/>
      <c r="BO233" s="126"/>
      <c r="BP233" s="135"/>
      <c r="BQ233" s="135"/>
      <c r="BR233" s="135"/>
      <c r="BS233" s="135"/>
      <c r="BT233" s="135"/>
      <c r="BU233" s="140"/>
      <c r="BV233" s="140"/>
      <c r="BW233" s="7">
        <f>SUM(C233:BV233)</f>
        <v>0</v>
      </c>
      <c r="BX233" s="7">
        <f>+'[1]PRESUP. URB. GYP 99 SAS ZOMAC'!F158</f>
        <v>0</v>
      </c>
      <c r="BY233" s="7">
        <f>+BX233-BW233</f>
        <v>0</v>
      </c>
    </row>
    <row r="234" spans="1:77" s="7" customFormat="1" ht="20.100000000000001" customHeight="1" x14ac:dyDescent="0.25">
      <c r="A234" s="567" t="str">
        <f>+'[1]PRESUP. URB. GYP 99 SAS ZOMAC'!A159</f>
        <v>2.3.5.3</v>
      </c>
      <c r="B234" s="556" t="str">
        <f>+'[1]PRESUP. URB. GYP 99 SAS ZOMAC'!B159</f>
        <v>S.T.I. de Tubería PEAD‐PN10‐RDE17 de Ø4" (110 mm)</v>
      </c>
      <c r="C234" s="111"/>
      <c r="D234" s="112"/>
      <c r="E234" s="126"/>
      <c r="F234" s="127"/>
      <c r="G234" s="128"/>
      <c r="H234" s="128"/>
      <c r="I234" s="128"/>
      <c r="J234" s="128"/>
      <c r="K234" s="129"/>
      <c r="L234" s="130"/>
      <c r="M234" s="131"/>
      <c r="N234" s="130"/>
      <c r="O234" s="135"/>
      <c r="P234" s="135"/>
      <c r="Q234" s="131"/>
      <c r="R234" s="130"/>
      <c r="S234" s="135"/>
      <c r="T234" s="135"/>
      <c r="U234" s="131"/>
      <c r="V234" s="130"/>
      <c r="W234" s="135"/>
      <c r="X234" s="135"/>
      <c r="Y234" s="135"/>
      <c r="Z234" s="131"/>
      <c r="AA234" s="111"/>
      <c r="AB234" s="111"/>
      <c r="AC234" s="135"/>
      <c r="AD234" s="126"/>
      <c r="AE234" s="259"/>
      <c r="AF234" s="260"/>
      <c r="AG234" s="260"/>
      <c r="AH234" s="260"/>
      <c r="AI234" s="260"/>
      <c r="AJ234" s="260"/>
      <c r="AK234" s="260"/>
      <c r="AL234" s="260"/>
      <c r="AM234" s="260"/>
      <c r="AN234" s="260"/>
      <c r="AO234" s="260"/>
      <c r="AP234" s="260"/>
      <c r="AQ234" s="260"/>
      <c r="AR234" s="260"/>
      <c r="AS234" s="260"/>
      <c r="AT234" s="260"/>
      <c r="AU234" s="260"/>
      <c r="AV234" s="260"/>
      <c r="AW234" s="260"/>
      <c r="AX234" s="260"/>
      <c r="AY234" s="260"/>
      <c r="AZ234" s="260"/>
      <c r="BA234" s="260"/>
      <c r="BB234" s="138"/>
      <c r="BC234" s="139"/>
      <c r="BD234" s="135"/>
      <c r="BE234" s="135"/>
      <c r="BF234" s="135"/>
      <c r="BG234" s="135"/>
      <c r="BH234" s="111"/>
      <c r="BI234" s="135"/>
      <c r="BJ234" s="135"/>
      <c r="BK234" s="225"/>
      <c r="BL234" s="224"/>
      <c r="BM234" s="225"/>
      <c r="BN234" s="225"/>
      <c r="BO234" s="226"/>
      <c r="BP234" s="225"/>
      <c r="BQ234" s="225"/>
      <c r="BR234" s="225"/>
      <c r="BS234" s="225"/>
      <c r="BT234" s="135"/>
      <c r="BU234" s="140"/>
      <c r="BV234" s="140"/>
    </row>
    <row r="235" spans="1:77" s="7" customFormat="1" ht="20.100000000000001" customHeight="1" x14ac:dyDescent="0.25">
      <c r="A235" s="567"/>
      <c r="B235" s="556"/>
      <c r="C235" s="111"/>
      <c r="D235" s="112"/>
      <c r="E235" s="126"/>
      <c r="F235" s="127"/>
      <c r="G235" s="128"/>
      <c r="H235" s="128"/>
      <c r="I235" s="128"/>
      <c r="J235" s="128"/>
      <c r="K235" s="129"/>
      <c r="L235" s="130"/>
      <c r="M235" s="131"/>
      <c r="N235" s="130"/>
      <c r="O235" s="135"/>
      <c r="P235" s="135"/>
      <c r="Q235" s="131"/>
      <c r="R235" s="130"/>
      <c r="S235" s="135"/>
      <c r="T235" s="135"/>
      <c r="U235" s="131"/>
      <c r="V235" s="130"/>
      <c r="W235" s="135"/>
      <c r="X235" s="135"/>
      <c r="Y235" s="135"/>
      <c r="Z235" s="131"/>
      <c r="AA235" s="111"/>
      <c r="AB235" s="111"/>
      <c r="AC235" s="135"/>
      <c r="AD235" s="126"/>
      <c r="AE235" s="259"/>
      <c r="AF235" s="260"/>
      <c r="AG235" s="260"/>
      <c r="AH235" s="260"/>
      <c r="AI235" s="260"/>
      <c r="AJ235" s="260"/>
      <c r="AK235" s="260"/>
      <c r="AL235" s="260"/>
      <c r="AM235" s="260"/>
      <c r="AN235" s="260"/>
      <c r="AO235" s="260"/>
      <c r="AP235" s="260"/>
      <c r="AQ235" s="260"/>
      <c r="AR235" s="260"/>
      <c r="AS235" s="260"/>
      <c r="AT235" s="260"/>
      <c r="AU235" s="260"/>
      <c r="AV235" s="260"/>
      <c r="AW235" s="260"/>
      <c r="AX235" s="260"/>
      <c r="AY235" s="260"/>
      <c r="AZ235" s="260"/>
      <c r="BA235" s="260"/>
      <c r="BB235" s="138"/>
      <c r="BC235" s="139"/>
      <c r="BD235" s="135"/>
      <c r="BE235" s="135"/>
      <c r="BF235" s="135"/>
      <c r="BG235" s="135"/>
      <c r="BH235" s="111"/>
      <c r="BI235" s="135"/>
      <c r="BJ235" s="135"/>
      <c r="BK235" s="135">
        <f>+'[1]PRESUP. URB. GYP 99 SAS ZOMAC'!F159/9</f>
        <v>6972594.2033333331</v>
      </c>
      <c r="BL235" s="111">
        <f t="shared" ref="BL235:BS237" si="26">+BK235</f>
        <v>6972594.2033333331</v>
      </c>
      <c r="BM235" s="135">
        <f t="shared" si="26"/>
        <v>6972594.2033333331</v>
      </c>
      <c r="BN235" s="135">
        <f t="shared" si="26"/>
        <v>6972594.2033333331</v>
      </c>
      <c r="BO235" s="126">
        <f t="shared" si="26"/>
        <v>6972594.2033333331</v>
      </c>
      <c r="BP235" s="135">
        <f t="shared" si="26"/>
        <v>6972594.2033333331</v>
      </c>
      <c r="BQ235" s="135">
        <f t="shared" si="26"/>
        <v>6972594.2033333331</v>
      </c>
      <c r="BR235" s="135">
        <f t="shared" si="26"/>
        <v>6972594.2033333331</v>
      </c>
      <c r="BS235" s="135">
        <f t="shared" si="26"/>
        <v>6972594.2033333331</v>
      </c>
      <c r="BT235" s="135"/>
      <c r="BU235" s="140"/>
      <c r="BV235" s="140"/>
      <c r="BW235" s="7">
        <f>SUM(C235:BV235)</f>
        <v>62753347.829999998</v>
      </c>
      <c r="BX235" s="7">
        <f>+'[1]PRESUP. URB. GYP 99 SAS ZOMAC'!F159</f>
        <v>62753347.829999998</v>
      </c>
      <c r="BY235" s="7">
        <f>+BX235-BW235</f>
        <v>0</v>
      </c>
    </row>
    <row r="236" spans="1:77" s="7" customFormat="1" ht="20.100000000000001" customHeight="1" x14ac:dyDescent="0.25">
      <c r="A236" s="568" t="str">
        <f>+'[1]PRESUP. URB. GYP 99 SAS ZOMAC'!A160</f>
        <v>2.3.5.4</v>
      </c>
      <c r="B236" s="569" t="str">
        <f>+'[1]PRESUP. URB. GYP 99 SAS ZOMAC'!B160</f>
        <v>S.T.I. de CODO 45 PEAD‐PN16(Ø3"‐90mm)X45</v>
      </c>
      <c r="C236" s="201"/>
      <c r="D236" s="202"/>
      <c r="E236" s="203"/>
      <c r="F236" s="204"/>
      <c r="G236" s="205"/>
      <c r="H236" s="205"/>
      <c r="I236" s="205"/>
      <c r="J236" s="205"/>
      <c r="K236" s="206"/>
      <c r="L236" s="207"/>
      <c r="M236" s="208"/>
      <c r="N236" s="207"/>
      <c r="O236" s="209"/>
      <c r="P236" s="209"/>
      <c r="Q236" s="208"/>
      <c r="R236" s="207"/>
      <c r="S236" s="209"/>
      <c r="T236" s="209"/>
      <c r="U236" s="208"/>
      <c r="V236" s="207"/>
      <c r="W236" s="209"/>
      <c r="X236" s="209"/>
      <c r="Y236" s="209"/>
      <c r="Z236" s="208"/>
      <c r="AA236" s="201"/>
      <c r="AB236" s="201"/>
      <c r="AC236" s="209"/>
      <c r="AD236" s="203"/>
      <c r="AE236" s="268"/>
      <c r="AF236" s="269"/>
      <c r="AG236" s="269"/>
      <c r="AH236" s="269"/>
      <c r="AI236" s="269"/>
      <c r="AJ236" s="269"/>
      <c r="AK236" s="269"/>
      <c r="AL236" s="269"/>
      <c r="AM236" s="269"/>
      <c r="AN236" s="269"/>
      <c r="AO236" s="269"/>
      <c r="AP236" s="269"/>
      <c r="AQ236" s="269"/>
      <c r="AR236" s="269"/>
      <c r="AS236" s="269"/>
      <c r="AT236" s="269"/>
      <c r="AU236" s="269"/>
      <c r="AV236" s="269"/>
      <c r="AW236" s="269"/>
      <c r="AX236" s="269"/>
      <c r="AY236" s="269"/>
      <c r="AZ236" s="269"/>
      <c r="BA236" s="269"/>
      <c r="BB236" s="212"/>
      <c r="BC236" s="213"/>
      <c r="BD236" s="209"/>
      <c r="BE236" s="209"/>
      <c r="BF236" s="209"/>
      <c r="BG236" s="209"/>
      <c r="BH236" s="201"/>
      <c r="BI236" s="209"/>
      <c r="BJ236" s="209"/>
      <c r="BK236" s="220"/>
      <c r="BL236" s="221"/>
      <c r="BM236" s="220"/>
      <c r="BN236" s="220"/>
      <c r="BO236" s="222"/>
      <c r="BP236" s="220"/>
      <c r="BQ236" s="220"/>
      <c r="BR236" s="220"/>
      <c r="BS236" s="220"/>
      <c r="BT236" s="209"/>
      <c r="BU236" s="140"/>
      <c r="BV236" s="140"/>
    </row>
    <row r="237" spans="1:77" s="7" customFormat="1" ht="20.100000000000001" customHeight="1" x14ac:dyDescent="0.25">
      <c r="A237" s="567"/>
      <c r="B237" s="556"/>
      <c r="C237" s="111"/>
      <c r="D237" s="112"/>
      <c r="E237" s="126"/>
      <c r="F237" s="127"/>
      <c r="G237" s="128"/>
      <c r="H237" s="128"/>
      <c r="I237" s="128"/>
      <c r="J237" s="128"/>
      <c r="K237" s="129"/>
      <c r="L237" s="130"/>
      <c r="M237" s="131"/>
      <c r="N237" s="130"/>
      <c r="O237" s="135"/>
      <c r="P237" s="135"/>
      <c r="Q237" s="131"/>
      <c r="R237" s="130"/>
      <c r="S237" s="135"/>
      <c r="T237" s="135"/>
      <c r="U237" s="131"/>
      <c r="V237" s="130"/>
      <c r="W237" s="135"/>
      <c r="X237" s="135"/>
      <c r="Y237" s="135"/>
      <c r="Z237" s="131"/>
      <c r="AA237" s="111"/>
      <c r="AB237" s="111"/>
      <c r="AC237" s="135"/>
      <c r="AD237" s="126"/>
      <c r="AE237" s="259"/>
      <c r="AF237" s="260"/>
      <c r="AG237" s="260"/>
      <c r="AH237" s="260"/>
      <c r="AI237" s="260"/>
      <c r="AJ237" s="260"/>
      <c r="AK237" s="260"/>
      <c r="AL237" s="260"/>
      <c r="AM237" s="260"/>
      <c r="AN237" s="260"/>
      <c r="AO237" s="260"/>
      <c r="AP237" s="260"/>
      <c r="AQ237" s="260"/>
      <c r="AR237" s="260"/>
      <c r="AS237" s="260"/>
      <c r="AT237" s="260"/>
      <c r="AU237" s="260"/>
      <c r="AV237" s="260"/>
      <c r="AW237" s="260"/>
      <c r="AX237" s="260"/>
      <c r="AY237" s="260"/>
      <c r="AZ237" s="260"/>
      <c r="BA237" s="260"/>
      <c r="BB237" s="138"/>
      <c r="BC237" s="139"/>
      <c r="BD237" s="135"/>
      <c r="BE237" s="135"/>
      <c r="BF237" s="135"/>
      <c r="BG237" s="135"/>
      <c r="BH237" s="111"/>
      <c r="BI237" s="135"/>
      <c r="BJ237" s="135"/>
      <c r="BK237" s="135">
        <f>+'[1]PRESUP. URB. GYP 99 SAS ZOMAC'!F160/9</f>
        <v>477008</v>
      </c>
      <c r="BL237" s="111">
        <f t="shared" si="26"/>
        <v>477008</v>
      </c>
      <c r="BM237" s="135">
        <f t="shared" si="26"/>
        <v>477008</v>
      </c>
      <c r="BN237" s="135">
        <f t="shared" si="26"/>
        <v>477008</v>
      </c>
      <c r="BO237" s="126">
        <f t="shared" si="26"/>
        <v>477008</v>
      </c>
      <c r="BP237" s="135">
        <f t="shared" si="26"/>
        <v>477008</v>
      </c>
      <c r="BQ237" s="135">
        <f t="shared" si="26"/>
        <v>477008</v>
      </c>
      <c r="BR237" s="135">
        <f t="shared" si="26"/>
        <v>477008</v>
      </c>
      <c r="BS237" s="135">
        <f t="shared" si="26"/>
        <v>477008</v>
      </c>
      <c r="BT237" s="135"/>
      <c r="BU237" s="140"/>
      <c r="BV237" s="140"/>
      <c r="BW237" s="7">
        <f>SUM(C237:BV237)</f>
        <v>4293072</v>
      </c>
      <c r="BX237" s="7">
        <f>+'[1]PRESUP. URB. GYP 99 SAS ZOMAC'!F160</f>
        <v>4293072</v>
      </c>
      <c r="BY237" s="7">
        <f>+BX237-BW237</f>
        <v>0</v>
      </c>
    </row>
    <row r="238" spans="1:77" s="7" customFormat="1" ht="20.100000000000001" customHeight="1" x14ac:dyDescent="0.25">
      <c r="A238" s="567" t="str">
        <f>+'[1]PRESUP. URB. GYP 99 SAS ZOMAC'!A161</f>
        <v>2.3.5.5</v>
      </c>
      <c r="B238" s="556" t="str">
        <f>+'[1]PRESUP. URB. GYP 99 SAS ZOMAC'!B161</f>
        <v>S.T.I. de CODO 90 PEAD‐PN16(Ø3"‐90mm)X90</v>
      </c>
      <c r="C238" s="111"/>
      <c r="D238" s="112"/>
      <c r="E238" s="126"/>
      <c r="F238" s="127"/>
      <c r="G238" s="128"/>
      <c r="H238" s="128"/>
      <c r="I238" s="128"/>
      <c r="J238" s="128"/>
      <c r="K238" s="129"/>
      <c r="L238" s="130"/>
      <c r="M238" s="131"/>
      <c r="N238" s="130"/>
      <c r="O238" s="135"/>
      <c r="P238" s="135"/>
      <c r="Q238" s="131"/>
      <c r="R238" s="130"/>
      <c r="S238" s="135"/>
      <c r="T238" s="135"/>
      <c r="U238" s="131"/>
      <c r="V238" s="130"/>
      <c r="W238" s="135"/>
      <c r="X238" s="135"/>
      <c r="Y238" s="135"/>
      <c r="Z238" s="131"/>
      <c r="AA238" s="111"/>
      <c r="AB238" s="111"/>
      <c r="AC238" s="135"/>
      <c r="AD238" s="126"/>
      <c r="AE238" s="259"/>
      <c r="AF238" s="260"/>
      <c r="AG238" s="260"/>
      <c r="AH238" s="260"/>
      <c r="AI238" s="260"/>
      <c r="AJ238" s="260"/>
      <c r="AK238" s="260"/>
      <c r="AL238" s="260"/>
      <c r="AM238" s="260"/>
      <c r="AN238" s="260"/>
      <c r="AO238" s="260"/>
      <c r="AP238" s="260"/>
      <c r="AQ238" s="260"/>
      <c r="AR238" s="260"/>
      <c r="AS238" s="260"/>
      <c r="AT238" s="260"/>
      <c r="AU238" s="260"/>
      <c r="AV238" s="260"/>
      <c r="AW238" s="260"/>
      <c r="AX238" s="260"/>
      <c r="AY238" s="260"/>
      <c r="AZ238" s="260"/>
      <c r="BA238" s="260"/>
      <c r="BB238" s="138"/>
      <c r="BC238" s="139"/>
      <c r="BD238" s="135"/>
      <c r="BE238" s="135"/>
      <c r="BF238" s="135"/>
      <c r="BG238" s="135"/>
      <c r="BH238" s="111"/>
      <c r="BI238" s="135"/>
      <c r="BJ238" s="135"/>
      <c r="BK238" s="135"/>
      <c r="BL238" s="111"/>
      <c r="BM238" s="135"/>
      <c r="BN238" s="135"/>
      <c r="BO238" s="126"/>
      <c r="BP238" s="135"/>
      <c r="BQ238" s="135"/>
      <c r="BR238" s="135"/>
      <c r="BS238" s="135"/>
      <c r="BT238" s="135"/>
      <c r="BU238" s="140"/>
      <c r="BV238" s="140"/>
    </row>
    <row r="239" spans="1:77" s="7" customFormat="1" ht="20.100000000000001" customHeight="1" x14ac:dyDescent="0.25">
      <c r="A239" s="567"/>
      <c r="B239" s="556"/>
      <c r="C239" s="111"/>
      <c r="D239" s="112"/>
      <c r="E239" s="126"/>
      <c r="F239" s="127"/>
      <c r="G239" s="128"/>
      <c r="H239" s="128"/>
      <c r="I239" s="128"/>
      <c r="J239" s="128"/>
      <c r="K239" s="129"/>
      <c r="L239" s="130"/>
      <c r="M239" s="131"/>
      <c r="N239" s="130"/>
      <c r="O239" s="135"/>
      <c r="P239" s="135"/>
      <c r="Q239" s="131"/>
      <c r="R239" s="130"/>
      <c r="S239" s="135"/>
      <c r="T239" s="135"/>
      <c r="U239" s="131"/>
      <c r="V239" s="130"/>
      <c r="W239" s="135"/>
      <c r="X239" s="135"/>
      <c r="Y239" s="135"/>
      <c r="Z239" s="131"/>
      <c r="AA239" s="111"/>
      <c r="AB239" s="111"/>
      <c r="AC239" s="135"/>
      <c r="AD239" s="126"/>
      <c r="AE239" s="259"/>
      <c r="AF239" s="260"/>
      <c r="AG239" s="260"/>
      <c r="AH239" s="260"/>
      <c r="AI239" s="260"/>
      <c r="AJ239" s="260"/>
      <c r="AK239" s="260"/>
      <c r="AL239" s="260"/>
      <c r="AM239" s="260"/>
      <c r="AN239" s="260"/>
      <c r="AO239" s="260"/>
      <c r="AP239" s="260"/>
      <c r="AQ239" s="260"/>
      <c r="AR239" s="260"/>
      <c r="AS239" s="260"/>
      <c r="AT239" s="260"/>
      <c r="AU239" s="260"/>
      <c r="AV239" s="260"/>
      <c r="AW239" s="260"/>
      <c r="AX239" s="260"/>
      <c r="AY239" s="260"/>
      <c r="AZ239" s="260"/>
      <c r="BA239" s="260"/>
      <c r="BB239" s="138"/>
      <c r="BC239" s="139"/>
      <c r="BD239" s="135"/>
      <c r="BE239" s="135"/>
      <c r="BF239" s="135"/>
      <c r="BG239" s="135"/>
      <c r="BH239" s="111"/>
      <c r="BI239" s="135"/>
      <c r="BJ239" s="135"/>
      <c r="BK239" s="135"/>
      <c r="BL239" s="111"/>
      <c r="BM239" s="135"/>
      <c r="BN239" s="135"/>
      <c r="BO239" s="126"/>
      <c r="BP239" s="135"/>
      <c r="BQ239" s="135"/>
      <c r="BR239" s="135"/>
      <c r="BS239" s="135"/>
      <c r="BT239" s="135"/>
      <c r="BU239" s="140"/>
      <c r="BV239" s="140"/>
      <c r="BW239" s="7">
        <f>SUM(C239:BV239)</f>
        <v>0</v>
      </c>
      <c r="BX239" s="7">
        <f>+'[1]PRESUP. URB. GYP 99 SAS ZOMAC'!F161</f>
        <v>0</v>
      </c>
      <c r="BY239" s="7">
        <f>+BX239-BW239</f>
        <v>0</v>
      </c>
    </row>
    <row r="240" spans="1:77" s="7" customFormat="1" ht="20.100000000000001" customHeight="1" x14ac:dyDescent="0.25">
      <c r="A240" s="567" t="str">
        <f>+'[1]PRESUP. URB. GYP 99 SAS ZOMAC'!A162</f>
        <v>2.3.5.6</v>
      </c>
      <c r="B240" s="556" t="str">
        <f>+'[1]PRESUP. URB. GYP 99 SAS ZOMAC'!B162</f>
        <v>S.T.I. de TEE PEAD‐PN16(Ø3"‐90mm)</v>
      </c>
      <c r="C240" s="111"/>
      <c r="D240" s="112"/>
      <c r="E240" s="126"/>
      <c r="F240" s="127"/>
      <c r="G240" s="128"/>
      <c r="H240" s="128"/>
      <c r="I240" s="128"/>
      <c r="J240" s="128"/>
      <c r="K240" s="129"/>
      <c r="L240" s="130"/>
      <c r="M240" s="131"/>
      <c r="N240" s="130"/>
      <c r="O240" s="135"/>
      <c r="P240" s="135"/>
      <c r="Q240" s="131"/>
      <c r="R240" s="130"/>
      <c r="S240" s="135"/>
      <c r="T240" s="135"/>
      <c r="U240" s="131"/>
      <c r="V240" s="130"/>
      <c r="W240" s="135"/>
      <c r="X240" s="135"/>
      <c r="Y240" s="135"/>
      <c r="Z240" s="131"/>
      <c r="AA240" s="111"/>
      <c r="AB240" s="111"/>
      <c r="AC240" s="135"/>
      <c r="AD240" s="126"/>
      <c r="AE240" s="259"/>
      <c r="AF240" s="260"/>
      <c r="AG240" s="260"/>
      <c r="AH240" s="260"/>
      <c r="AI240" s="260"/>
      <c r="AJ240" s="260"/>
      <c r="AK240" s="260"/>
      <c r="AL240" s="260"/>
      <c r="AM240" s="260"/>
      <c r="AN240" s="260"/>
      <c r="AO240" s="260"/>
      <c r="AP240" s="260"/>
      <c r="AQ240" s="260"/>
      <c r="AR240" s="260"/>
      <c r="AS240" s="260"/>
      <c r="AT240" s="260"/>
      <c r="AU240" s="260"/>
      <c r="AV240" s="260"/>
      <c r="AW240" s="260"/>
      <c r="AX240" s="260"/>
      <c r="AY240" s="260"/>
      <c r="AZ240" s="260"/>
      <c r="BA240" s="260"/>
      <c r="BB240" s="138"/>
      <c r="BC240" s="139"/>
      <c r="BD240" s="135"/>
      <c r="BE240" s="135"/>
      <c r="BF240" s="135"/>
      <c r="BG240" s="135"/>
      <c r="BH240" s="111"/>
      <c r="BI240" s="135"/>
      <c r="BJ240" s="135"/>
      <c r="BK240" s="197"/>
      <c r="BL240" s="199"/>
      <c r="BM240" s="197"/>
      <c r="BN240" s="197"/>
      <c r="BO240" s="200"/>
      <c r="BP240" s="197"/>
      <c r="BQ240" s="197"/>
      <c r="BR240" s="197"/>
      <c r="BS240" s="197"/>
      <c r="BT240" s="135"/>
      <c r="BU240" s="140"/>
      <c r="BV240" s="140"/>
    </row>
    <row r="241" spans="1:79" s="7" customFormat="1" ht="20.100000000000001" customHeight="1" x14ac:dyDescent="0.25">
      <c r="A241" s="567"/>
      <c r="B241" s="556"/>
      <c r="C241" s="111"/>
      <c r="D241" s="112"/>
      <c r="E241" s="126"/>
      <c r="F241" s="127"/>
      <c r="G241" s="128"/>
      <c r="H241" s="128"/>
      <c r="I241" s="128"/>
      <c r="J241" s="128"/>
      <c r="K241" s="129"/>
      <c r="L241" s="130"/>
      <c r="M241" s="131"/>
      <c r="N241" s="130"/>
      <c r="O241" s="135"/>
      <c r="P241" s="135"/>
      <c r="Q241" s="131"/>
      <c r="R241" s="130"/>
      <c r="S241" s="135"/>
      <c r="T241" s="135"/>
      <c r="U241" s="131"/>
      <c r="V241" s="130"/>
      <c r="W241" s="135"/>
      <c r="X241" s="135"/>
      <c r="Y241" s="135"/>
      <c r="Z241" s="131"/>
      <c r="AA241" s="111"/>
      <c r="AB241" s="111"/>
      <c r="AC241" s="135"/>
      <c r="AD241" s="126"/>
      <c r="AE241" s="259"/>
      <c r="AF241" s="260"/>
      <c r="AG241" s="260"/>
      <c r="AH241" s="260"/>
      <c r="AI241" s="260"/>
      <c r="AJ241" s="260"/>
      <c r="AK241" s="260"/>
      <c r="AL241" s="260"/>
      <c r="AM241" s="260"/>
      <c r="AN241" s="260"/>
      <c r="AO241" s="260"/>
      <c r="AP241" s="260"/>
      <c r="AQ241" s="260"/>
      <c r="AR241" s="260"/>
      <c r="AS241" s="260"/>
      <c r="AT241" s="260"/>
      <c r="AU241" s="260"/>
      <c r="AV241" s="260"/>
      <c r="AW241" s="260"/>
      <c r="AX241" s="260"/>
      <c r="AY241" s="260"/>
      <c r="AZ241" s="260"/>
      <c r="BA241" s="260"/>
      <c r="BB241" s="138"/>
      <c r="BC241" s="139"/>
      <c r="BD241" s="135"/>
      <c r="BE241" s="135"/>
      <c r="BF241" s="135"/>
      <c r="BG241" s="135"/>
      <c r="BH241" s="111"/>
      <c r="BI241" s="135"/>
      <c r="BJ241" s="135"/>
      <c r="BK241" s="135">
        <f>+'[1]PRESUP. URB. GYP 99 SAS ZOMAC'!F162/9</f>
        <v>544194.66666666663</v>
      </c>
      <c r="BL241" s="111">
        <f t="shared" ref="BL241:BS251" si="27">+BK241</f>
        <v>544194.66666666663</v>
      </c>
      <c r="BM241" s="135">
        <f t="shared" si="27"/>
        <v>544194.66666666663</v>
      </c>
      <c r="BN241" s="135">
        <f t="shared" si="27"/>
        <v>544194.66666666663</v>
      </c>
      <c r="BO241" s="126">
        <f t="shared" si="27"/>
        <v>544194.66666666663</v>
      </c>
      <c r="BP241" s="135">
        <f t="shared" si="27"/>
        <v>544194.66666666663</v>
      </c>
      <c r="BQ241" s="135">
        <f t="shared" si="27"/>
        <v>544194.66666666663</v>
      </c>
      <c r="BR241" s="135">
        <f t="shared" si="27"/>
        <v>544194.66666666663</v>
      </c>
      <c r="BS241" s="135">
        <f t="shared" si="27"/>
        <v>544194.66666666663</v>
      </c>
      <c r="BT241" s="135"/>
      <c r="BU241" s="140"/>
      <c r="BV241" s="140"/>
      <c r="BW241" s="7">
        <f>SUM(C241:BV241)</f>
        <v>4897752</v>
      </c>
      <c r="BX241" s="7">
        <f>+'[1]PRESUP. URB. GYP 99 SAS ZOMAC'!F162</f>
        <v>4897752</v>
      </c>
      <c r="BY241" s="7">
        <f>+BX241-BW241</f>
        <v>0</v>
      </c>
    </row>
    <row r="242" spans="1:79" s="7" customFormat="1" ht="20.100000000000001" customHeight="1" x14ac:dyDescent="0.25">
      <c r="A242" s="567" t="str">
        <f>+'[1]PRESUP. URB. GYP 99 SAS ZOMAC'!A163</f>
        <v>2.3.5.7</v>
      </c>
      <c r="B242" s="556" t="str">
        <f>+'[1]PRESUP. URB. GYP 99 SAS ZOMAC'!B163</f>
        <v>S.T.I. de TEE PEAD‐PN16(Ø4"‐110mm)</v>
      </c>
      <c r="C242" s="111"/>
      <c r="D242" s="112"/>
      <c r="E242" s="126"/>
      <c r="F242" s="127"/>
      <c r="G242" s="128"/>
      <c r="H242" s="128"/>
      <c r="I242" s="128"/>
      <c r="J242" s="128"/>
      <c r="K242" s="129"/>
      <c r="L242" s="130"/>
      <c r="M242" s="131"/>
      <c r="N242" s="130"/>
      <c r="O242" s="135"/>
      <c r="P242" s="135"/>
      <c r="Q242" s="131"/>
      <c r="R242" s="130"/>
      <c r="S242" s="135"/>
      <c r="T242" s="135"/>
      <c r="U242" s="131"/>
      <c r="V242" s="130"/>
      <c r="W242" s="135"/>
      <c r="X242" s="135"/>
      <c r="Y242" s="135"/>
      <c r="Z242" s="131"/>
      <c r="AA242" s="111"/>
      <c r="AB242" s="111"/>
      <c r="AC242" s="135"/>
      <c r="AD242" s="126"/>
      <c r="AE242" s="259"/>
      <c r="AF242" s="260"/>
      <c r="AG242" s="260"/>
      <c r="AH242" s="260"/>
      <c r="AI242" s="260"/>
      <c r="AJ242" s="260"/>
      <c r="AK242" s="260"/>
      <c r="AL242" s="260"/>
      <c r="AM242" s="260"/>
      <c r="AN242" s="260"/>
      <c r="AO242" s="260"/>
      <c r="AP242" s="260"/>
      <c r="AQ242" s="260"/>
      <c r="AR242" s="260"/>
      <c r="AS242" s="260"/>
      <c r="AT242" s="260"/>
      <c r="AU242" s="260"/>
      <c r="AV242" s="260"/>
      <c r="AW242" s="260"/>
      <c r="AX242" s="260"/>
      <c r="AY242" s="260"/>
      <c r="AZ242" s="260"/>
      <c r="BA242" s="260"/>
      <c r="BB242" s="138"/>
      <c r="BC242" s="139"/>
      <c r="BD242" s="135"/>
      <c r="BE242" s="135"/>
      <c r="BF242" s="135"/>
      <c r="BG242" s="135"/>
      <c r="BH242" s="111"/>
      <c r="BI242" s="135"/>
      <c r="BJ242" s="135"/>
      <c r="BK242" s="225"/>
      <c r="BL242" s="224"/>
      <c r="BM242" s="225"/>
      <c r="BN242" s="225"/>
      <c r="BO242" s="226"/>
      <c r="BP242" s="225"/>
      <c r="BQ242" s="225"/>
      <c r="BR242" s="225"/>
      <c r="BS242" s="225"/>
      <c r="BT242" s="135"/>
      <c r="BU242" s="140"/>
      <c r="BV242" s="140"/>
    </row>
    <row r="243" spans="1:79" s="7" customFormat="1" ht="20.100000000000001" customHeight="1" x14ac:dyDescent="0.25">
      <c r="A243" s="567"/>
      <c r="B243" s="556"/>
      <c r="C243" s="111"/>
      <c r="D243" s="112"/>
      <c r="E243" s="126"/>
      <c r="F243" s="127"/>
      <c r="G243" s="128"/>
      <c r="H243" s="128"/>
      <c r="I243" s="128"/>
      <c r="J243" s="128"/>
      <c r="K243" s="129"/>
      <c r="L243" s="130"/>
      <c r="M243" s="131"/>
      <c r="N243" s="130"/>
      <c r="O243" s="135"/>
      <c r="P243" s="135"/>
      <c r="Q243" s="131"/>
      <c r="R243" s="130"/>
      <c r="S243" s="135"/>
      <c r="T243" s="135"/>
      <c r="U243" s="131"/>
      <c r="V243" s="130"/>
      <c r="W243" s="135"/>
      <c r="X243" s="135"/>
      <c r="Y243" s="135"/>
      <c r="Z243" s="131"/>
      <c r="AA243" s="111"/>
      <c r="AB243" s="111"/>
      <c r="AC243" s="135"/>
      <c r="AD243" s="126"/>
      <c r="AE243" s="259"/>
      <c r="AF243" s="260"/>
      <c r="AG243" s="260"/>
      <c r="AH243" s="260"/>
      <c r="AI243" s="260"/>
      <c r="AJ243" s="260"/>
      <c r="AK243" s="260"/>
      <c r="AL243" s="260"/>
      <c r="AM243" s="260"/>
      <c r="AN243" s="260"/>
      <c r="AO243" s="260"/>
      <c r="AP243" s="260"/>
      <c r="AQ243" s="260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138"/>
      <c r="BC243" s="139"/>
      <c r="BD243" s="135"/>
      <c r="BE243" s="135"/>
      <c r="BF243" s="135"/>
      <c r="BG243" s="135"/>
      <c r="BH243" s="111"/>
      <c r="BI243" s="135"/>
      <c r="BJ243" s="135"/>
      <c r="BK243" s="135">
        <f>+'[1]PRESUP. URB. GYP 99 SAS ZOMAC'!F163/9</f>
        <v>354589.88888888888</v>
      </c>
      <c r="BL243" s="111">
        <f t="shared" si="27"/>
        <v>354589.88888888888</v>
      </c>
      <c r="BM243" s="135">
        <f t="shared" si="27"/>
        <v>354589.88888888888</v>
      </c>
      <c r="BN243" s="135">
        <f t="shared" si="27"/>
        <v>354589.88888888888</v>
      </c>
      <c r="BO243" s="126">
        <f t="shared" si="27"/>
        <v>354589.88888888888</v>
      </c>
      <c r="BP243" s="135">
        <f t="shared" si="27"/>
        <v>354589.88888888888</v>
      </c>
      <c r="BQ243" s="135">
        <f t="shared" si="27"/>
        <v>354589.88888888888</v>
      </c>
      <c r="BR243" s="135">
        <f t="shared" si="27"/>
        <v>354589.88888888888</v>
      </c>
      <c r="BS243" s="135">
        <f t="shared" si="27"/>
        <v>354589.88888888888</v>
      </c>
      <c r="BT243" s="135"/>
      <c r="BU243" s="140"/>
      <c r="BV243" s="140"/>
      <c r="BW243" s="7">
        <f>SUM(C243:BV243)</f>
        <v>3191309.0000000005</v>
      </c>
      <c r="BX243" s="7">
        <f>+'[1]PRESUP. URB. GYP 99 SAS ZOMAC'!F163</f>
        <v>3191309</v>
      </c>
      <c r="BY243" s="7">
        <f>+BX243-BW243</f>
        <v>0</v>
      </c>
    </row>
    <row r="244" spans="1:79" s="7" customFormat="1" ht="20.100000000000001" customHeight="1" x14ac:dyDescent="0.25">
      <c r="A244" s="567" t="str">
        <f>+'[1]PRESUP. URB. GYP 99 SAS ZOMAC'!A164</f>
        <v>2.3.5.8</v>
      </c>
      <c r="B244" s="556" t="str">
        <f>+'[1]PRESUP. URB. GYP 99 SAS ZOMAC'!B164</f>
        <v>S.T.I. de REDUCCION PEAD‐PN16(Ø4"X3"‐110mmX90mm)</v>
      </c>
      <c r="C244" s="111"/>
      <c r="D244" s="112"/>
      <c r="E244" s="126"/>
      <c r="F244" s="127"/>
      <c r="G244" s="128"/>
      <c r="H244" s="128"/>
      <c r="I244" s="128"/>
      <c r="J244" s="128"/>
      <c r="K244" s="129"/>
      <c r="L244" s="130"/>
      <c r="M244" s="131"/>
      <c r="N244" s="130"/>
      <c r="O244" s="135"/>
      <c r="P244" s="135"/>
      <c r="Q244" s="131"/>
      <c r="R244" s="130"/>
      <c r="S244" s="135"/>
      <c r="T244" s="135"/>
      <c r="U244" s="131"/>
      <c r="V244" s="130"/>
      <c r="W244" s="135"/>
      <c r="X244" s="135"/>
      <c r="Y244" s="135"/>
      <c r="Z244" s="131"/>
      <c r="AA244" s="111"/>
      <c r="AB244" s="111"/>
      <c r="AC244" s="135"/>
      <c r="AD244" s="126"/>
      <c r="AE244" s="259"/>
      <c r="AF244" s="260"/>
      <c r="AG244" s="260"/>
      <c r="AH244" s="260"/>
      <c r="AI244" s="260"/>
      <c r="AJ244" s="260"/>
      <c r="AK244" s="260"/>
      <c r="AL244" s="260"/>
      <c r="AM244" s="260"/>
      <c r="AN244" s="260"/>
      <c r="AO244" s="260"/>
      <c r="AP244" s="260"/>
      <c r="AQ244" s="260"/>
      <c r="AR244" s="260"/>
      <c r="AS244" s="260"/>
      <c r="AT244" s="260"/>
      <c r="AU244" s="260"/>
      <c r="AV244" s="260"/>
      <c r="AW244" s="260"/>
      <c r="AX244" s="260"/>
      <c r="AY244" s="260"/>
      <c r="AZ244" s="260"/>
      <c r="BA244" s="260"/>
      <c r="BB244" s="138"/>
      <c r="BC244" s="139"/>
      <c r="BD244" s="135"/>
      <c r="BE244" s="135"/>
      <c r="BF244" s="135"/>
      <c r="BG244" s="135"/>
      <c r="BH244" s="111"/>
      <c r="BI244" s="135"/>
      <c r="BJ244" s="135"/>
      <c r="BK244" s="197"/>
      <c r="BL244" s="199"/>
      <c r="BM244" s="197"/>
      <c r="BN244" s="197"/>
      <c r="BO244" s="200"/>
      <c r="BP244" s="197"/>
      <c r="BQ244" s="197"/>
      <c r="BR244" s="197"/>
      <c r="BS244" s="197"/>
      <c r="BT244" s="135"/>
      <c r="BU244" s="140"/>
      <c r="BV244" s="140"/>
    </row>
    <row r="245" spans="1:79" ht="20.100000000000001" customHeight="1" x14ac:dyDescent="0.25">
      <c r="A245" s="567"/>
      <c r="B245" s="556"/>
      <c r="C245" s="111"/>
      <c r="D245" s="112"/>
      <c r="E245" s="126"/>
      <c r="F245" s="127"/>
      <c r="G245" s="128"/>
      <c r="H245" s="128"/>
      <c r="I245" s="128"/>
      <c r="J245" s="128"/>
      <c r="K245" s="129"/>
      <c r="L245" s="130"/>
      <c r="M245" s="131"/>
      <c r="N245" s="130"/>
      <c r="O245" s="135"/>
      <c r="P245" s="135"/>
      <c r="Q245" s="131"/>
      <c r="R245" s="130"/>
      <c r="S245" s="135"/>
      <c r="T245" s="135"/>
      <c r="U245" s="131"/>
      <c r="V245" s="130"/>
      <c r="W245" s="135"/>
      <c r="X245" s="135"/>
      <c r="Y245" s="135"/>
      <c r="Z245" s="131"/>
      <c r="AA245" s="111"/>
      <c r="AB245" s="111"/>
      <c r="AC245" s="135"/>
      <c r="AD245" s="126"/>
      <c r="AE245" s="259"/>
      <c r="AF245" s="260"/>
      <c r="AG245" s="260"/>
      <c r="AH245" s="260"/>
      <c r="AI245" s="260"/>
      <c r="AJ245" s="260"/>
      <c r="AK245" s="260"/>
      <c r="AL245" s="260"/>
      <c r="AM245" s="260"/>
      <c r="AN245" s="260"/>
      <c r="AO245" s="260"/>
      <c r="AP245" s="260"/>
      <c r="AQ245" s="260"/>
      <c r="AR245" s="260"/>
      <c r="AS245" s="260"/>
      <c r="AT245" s="260"/>
      <c r="AU245" s="260"/>
      <c r="AV245" s="260"/>
      <c r="AW245" s="260"/>
      <c r="AX245" s="260"/>
      <c r="AY245" s="260"/>
      <c r="AZ245" s="260"/>
      <c r="BA245" s="260"/>
      <c r="BB245" s="138"/>
      <c r="BC245" s="139"/>
      <c r="BD245" s="135"/>
      <c r="BE245" s="135"/>
      <c r="BF245" s="135"/>
      <c r="BG245" s="135"/>
      <c r="BH245" s="111"/>
      <c r="BI245" s="135"/>
      <c r="BJ245" s="135"/>
      <c r="BK245" s="135">
        <f>+'[1]PRESUP. URB. GYP 99 SAS ZOMAC'!F164/9</f>
        <v>186976.66666666666</v>
      </c>
      <c r="BL245" s="111">
        <f t="shared" si="27"/>
        <v>186976.66666666666</v>
      </c>
      <c r="BM245" s="135">
        <f t="shared" si="27"/>
        <v>186976.66666666666</v>
      </c>
      <c r="BN245" s="135">
        <f t="shared" si="27"/>
        <v>186976.66666666666</v>
      </c>
      <c r="BO245" s="126">
        <f t="shared" si="27"/>
        <v>186976.66666666666</v>
      </c>
      <c r="BP245" s="135">
        <f t="shared" si="27"/>
        <v>186976.66666666666</v>
      </c>
      <c r="BQ245" s="135">
        <f t="shared" si="27"/>
        <v>186976.66666666666</v>
      </c>
      <c r="BR245" s="135">
        <f t="shared" si="27"/>
        <v>186976.66666666666</v>
      </c>
      <c r="BS245" s="135">
        <f t="shared" si="27"/>
        <v>186976.66666666666</v>
      </c>
      <c r="BT245" s="135"/>
      <c r="BU245" s="140"/>
      <c r="BV245" s="140"/>
      <c r="BW245" s="7">
        <f>SUM(C245:BV245)</f>
        <v>1682790.0000000002</v>
      </c>
      <c r="BX245" s="7">
        <f>+'[1]PRESUP. URB. GYP 99 SAS ZOMAC'!F164</f>
        <v>1682790</v>
      </c>
      <c r="BY245" s="7">
        <f>+BX245-BW245</f>
        <v>0</v>
      </c>
    </row>
    <row r="246" spans="1:79" ht="20.100000000000001" customHeight="1" x14ac:dyDescent="0.25">
      <c r="A246" s="567" t="str">
        <f>+'[1]PRESUP. URB. GYP 99 SAS ZOMAC'!A165</f>
        <v>2.3.5.9</v>
      </c>
      <c r="B246" s="556" t="str">
        <f>+'[1]PRESUP. URB. GYP 99 SAS ZOMAC'!B165</f>
        <v>S.T.I. de FLANCHE UNIVERSAL PEAD‐PN16(Ø4"‐110mm)</v>
      </c>
      <c r="C246" s="111"/>
      <c r="D246" s="112"/>
      <c r="E246" s="126"/>
      <c r="F246" s="127"/>
      <c r="G246" s="128"/>
      <c r="H246" s="128"/>
      <c r="I246" s="128"/>
      <c r="J246" s="128"/>
      <c r="K246" s="129"/>
      <c r="L246" s="130"/>
      <c r="M246" s="131"/>
      <c r="N246" s="130"/>
      <c r="O246" s="135"/>
      <c r="P246" s="135"/>
      <c r="Q246" s="131"/>
      <c r="R246" s="130"/>
      <c r="S246" s="135"/>
      <c r="T246" s="135"/>
      <c r="U246" s="131"/>
      <c r="V246" s="130"/>
      <c r="W246" s="135"/>
      <c r="X246" s="135"/>
      <c r="Y246" s="135"/>
      <c r="Z246" s="131"/>
      <c r="AA246" s="111"/>
      <c r="AB246" s="111"/>
      <c r="AC246" s="135"/>
      <c r="AD246" s="126"/>
      <c r="AE246" s="259"/>
      <c r="AF246" s="260"/>
      <c r="AG246" s="260"/>
      <c r="AH246" s="260"/>
      <c r="AI246" s="260"/>
      <c r="AJ246" s="260"/>
      <c r="AK246" s="260"/>
      <c r="AL246" s="260"/>
      <c r="AM246" s="260"/>
      <c r="AN246" s="260"/>
      <c r="AO246" s="260"/>
      <c r="AP246" s="260"/>
      <c r="AQ246" s="260"/>
      <c r="AR246" s="260"/>
      <c r="AS246" s="260"/>
      <c r="AT246" s="260"/>
      <c r="AU246" s="260"/>
      <c r="AV246" s="260"/>
      <c r="AW246" s="260"/>
      <c r="AX246" s="260"/>
      <c r="AY246" s="260"/>
      <c r="AZ246" s="260"/>
      <c r="BA246" s="260"/>
      <c r="BB246" s="138"/>
      <c r="BC246" s="139"/>
      <c r="BD246" s="135"/>
      <c r="BE246" s="135"/>
      <c r="BF246" s="135"/>
      <c r="BG246" s="135"/>
      <c r="BH246" s="111"/>
      <c r="BI246" s="135"/>
      <c r="BJ246" s="135"/>
      <c r="BK246" s="225"/>
      <c r="BL246" s="224"/>
      <c r="BM246" s="225"/>
      <c r="BN246" s="225"/>
      <c r="BO246" s="226"/>
      <c r="BP246" s="225"/>
      <c r="BQ246" s="225"/>
      <c r="BR246" s="225"/>
      <c r="BS246" s="225"/>
      <c r="BT246" s="135"/>
      <c r="BU246" s="140"/>
      <c r="BV246" s="140"/>
      <c r="BW246" s="7"/>
    </row>
    <row r="247" spans="1:79" ht="20.100000000000001" customHeight="1" x14ac:dyDescent="0.25">
      <c r="A247" s="567"/>
      <c r="B247" s="556"/>
      <c r="C247" s="111"/>
      <c r="D247" s="112"/>
      <c r="E247" s="126"/>
      <c r="F247" s="127"/>
      <c r="G247" s="128"/>
      <c r="H247" s="128"/>
      <c r="I247" s="128"/>
      <c r="J247" s="128"/>
      <c r="K247" s="129"/>
      <c r="L247" s="130"/>
      <c r="M247" s="131"/>
      <c r="N247" s="130"/>
      <c r="O247" s="135"/>
      <c r="P247" s="135"/>
      <c r="Q247" s="131"/>
      <c r="R247" s="130"/>
      <c r="S247" s="135"/>
      <c r="T247" s="135"/>
      <c r="U247" s="131"/>
      <c r="V247" s="130"/>
      <c r="W247" s="135"/>
      <c r="X247" s="135"/>
      <c r="Y247" s="135"/>
      <c r="Z247" s="131"/>
      <c r="AA247" s="111"/>
      <c r="AB247" s="111"/>
      <c r="AC247" s="135"/>
      <c r="AD247" s="126"/>
      <c r="AE247" s="259"/>
      <c r="AF247" s="260"/>
      <c r="AG247" s="260"/>
      <c r="AH247" s="260"/>
      <c r="AI247" s="260"/>
      <c r="AJ247" s="260"/>
      <c r="AK247" s="260"/>
      <c r="AL247" s="260"/>
      <c r="AM247" s="260"/>
      <c r="AN247" s="260"/>
      <c r="AO247" s="260"/>
      <c r="AP247" s="260"/>
      <c r="AQ247" s="260"/>
      <c r="AR247" s="260"/>
      <c r="AS247" s="260"/>
      <c r="AT247" s="260"/>
      <c r="AU247" s="260"/>
      <c r="AV247" s="260"/>
      <c r="AW247" s="260"/>
      <c r="AX247" s="260"/>
      <c r="AY247" s="260"/>
      <c r="AZ247" s="260"/>
      <c r="BA247" s="260"/>
      <c r="BB247" s="138"/>
      <c r="BC247" s="139"/>
      <c r="BD247" s="135"/>
      <c r="BE247" s="135"/>
      <c r="BF247" s="135"/>
      <c r="BG247" s="135"/>
      <c r="BH247" s="111"/>
      <c r="BI247" s="135"/>
      <c r="BJ247" s="135"/>
      <c r="BK247" s="135">
        <f>+'[1]PRESUP. URB. GYP 99 SAS ZOMAC'!F165/9</f>
        <v>353150</v>
      </c>
      <c r="BL247" s="111">
        <f t="shared" si="27"/>
        <v>353150</v>
      </c>
      <c r="BM247" s="135">
        <f t="shared" si="27"/>
        <v>353150</v>
      </c>
      <c r="BN247" s="135">
        <f t="shared" si="27"/>
        <v>353150</v>
      </c>
      <c r="BO247" s="126">
        <f t="shared" si="27"/>
        <v>353150</v>
      </c>
      <c r="BP247" s="135">
        <f t="shared" si="27"/>
        <v>353150</v>
      </c>
      <c r="BQ247" s="135">
        <f t="shared" si="27"/>
        <v>353150</v>
      </c>
      <c r="BR247" s="135">
        <f t="shared" si="27"/>
        <v>353150</v>
      </c>
      <c r="BS247" s="135">
        <f t="shared" si="27"/>
        <v>353150</v>
      </c>
      <c r="BT247" s="135"/>
      <c r="BU247" s="140"/>
      <c r="BV247" s="140"/>
      <c r="BW247" s="7">
        <f>SUM(C247:BV247)</f>
        <v>3178350</v>
      </c>
      <c r="BX247" s="7">
        <f>+'[1]PRESUP. URB. GYP 99 SAS ZOMAC'!F165</f>
        <v>3178350</v>
      </c>
      <c r="BY247" s="7">
        <f>+BX247-BW247</f>
        <v>0</v>
      </c>
    </row>
    <row r="248" spans="1:79" ht="20.100000000000001" customHeight="1" x14ac:dyDescent="0.25">
      <c r="A248" s="567" t="str">
        <f>+'[1]PRESUP. URB. GYP 99 SAS ZOMAC'!A166</f>
        <v>2.3.5.10</v>
      </c>
      <c r="B248" s="556" t="str">
        <f>+'[1]PRESUP. URB. GYP 99 SAS ZOMAC'!B166</f>
        <v>S.T.I. de VALVULA COMPUERTA HD EXTREMO BRIDA ‐Ø3"</v>
      </c>
      <c r="C248" s="111"/>
      <c r="D248" s="112"/>
      <c r="E248" s="126"/>
      <c r="F248" s="127"/>
      <c r="G248" s="128"/>
      <c r="H248" s="128"/>
      <c r="I248" s="128"/>
      <c r="J248" s="128"/>
      <c r="K248" s="129"/>
      <c r="L248" s="130"/>
      <c r="M248" s="131"/>
      <c r="N248" s="130"/>
      <c r="O248" s="135"/>
      <c r="P248" s="135"/>
      <c r="Q248" s="131"/>
      <c r="R248" s="130"/>
      <c r="S248" s="135"/>
      <c r="T248" s="135"/>
      <c r="U248" s="131"/>
      <c r="V248" s="130"/>
      <c r="W248" s="135"/>
      <c r="X248" s="135"/>
      <c r="Y248" s="135"/>
      <c r="Z248" s="131"/>
      <c r="AA248" s="111"/>
      <c r="AB248" s="111"/>
      <c r="AC248" s="135"/>
      <c r="AD248" s="126"/>
      <c r="AE248" s="259"/>
      <c r="AF248" s="260"/>
      <c r="AG248" s="260"/>
      <c r="AH248" s="260"/>
      <c r="AI248" s="260"/>
      <c r="AJ248" s="260"/>
      <c r="AK248" s="260"/>
      <c r="AL248" s="260"/>
      <c r="AM248" s="260"/>
      <c r="AN248" s="260"/>
      <c r="AO248" s="260"/>
      <c r="AP248" s="260"/>
      <c r="AQ248" s="260"/>
      <c r="AR248" s="260"/>
      <c r="AS248" s="260"/>
      <c r="AT248" s="260"/>
      <c r="AU248" s="260"/>
      <c r="AV248" s="260"/>
      <c r="AW248" s="260"/>
      <c r="AX248" s="260"/>
      <c r="AY248" s="260"/>
      <c r="AZ248" s="260"/>
      <c r="BA248" s="260"/>
      <c r="BB248" s="138"/>
      <c r="BC248" s="139"/>
      <c r="BD248" s="135"/>
      <c r="BE248" s="135"/>
      <c r="BF248" s="135"/>
      <c r="BG248" s="135"/>
      <c r="BH248" s="111"/>
      <c r="BI248" s="135"/>
      <c r="BJ248" s="135"/>
      <c r="BK248" s="197"/>
      <c r="BL248" s="199"/>
      <c r="BM248" s="197"/>
      <c r="BN248" s="197"/>
      <c r="BO248" s="200"/>
      <c r="BP248" s="197"/>
      <c r="BQ248" s="197"/>
      <c r="BR248" s="197"/>
      <c r="BS248" s="197"/>
      <c r="BT248" s="135"/>
      <c r="BU248" s="140"/>
      <c r="BV248" s="140"/>
      <c r="BW248" s="7"/>
    </row>
    <row r="249" spans="1:79" ht="20.100000000000001" customHeight="1" x14ac:dyDescent="0.25">
      <c r="A249" s="567"/>
      <c r="B249" s="556"/>
      <c r="C249" s="111"/>
      <c r="D249" s="112"/>
      <c r="E249" s="126"/>
      <c r="F249" s="127"/>
      <c r="G249" s="128"/>
      <c r="H249" s="128"/>
      <c r="I249" s="128"/>
      <c r="J249" s="128"/>
      <c r="K249" s="129"/>
      <c r="L249" s="130"/>
      <c r="M249" s="131"/>
      <c r="N249" s="130"/>
      <c r="O249" s="135"/>
      <c r="P249" s="135"/>
      <c r="Q249" s="131"/>
      <c r="R249" s="130"/>
      <c r="S249" s="135"/>
      <c r="T249" s="135"/>
      <c r="U249" s="131"/>
      <c r="V249" s="130"/>
      <c r="W249" s="135"/>
      <c r="X249" s="135"/>
      <c r="Y249" s="135"/>
      <c r="Z249" s="131"/>
      <c r="AA249" s="111"/>
      <c r="AB249" s="111"/>
      <c r="AC249" s="135"/>
      <c r="AD249" s="126"/>
      <c r="AE249" s="259"/>
      <c r="AF249" s="260"/>
      <c r="AG249" s="260"/>
      <c r="AH249" s="260"/>
      <c r="AI249" s="260"/>
      <c r="AJ249" s="260"/>
      <c r="AK249" s="260"/>
      <c r="AL249" s="260"/>
      <c r="AM249" s="260"/>
      <c r="AN249" s="260"/>
      <c r="AO249" s="260"/>
      <c r="AP249" s="260"/>
      <c r="AQ249" s="260"/>
      <c r="AR249" s="260"/>
      <c r="AS249" s="260"/>
      <c r="AT249" s="260"/>
      <c r="AU249" s="260"/>
      <c r="AV249" s="260"/>
      <c r="AW249" s="260"/>
      <c r="AX249" s="260"/>
      <c r="AY249" s="260"/>
      <c r="AZ249" s="260"/>
      <c r="BA249" s="260"/>
      <c r="BB249" s="138"/>
      <c r="BC249" s="139"/>
      <c r="BD249" s="135"/>
      <c r="BE249" s="135"/>
      <c r="BF249" s="135"/>
      <c r="BG249" s="135"/>
      <c r="BH249" s="111"/>
      <c r="BI249" s="135"/>
      <c r="BJ249" s="135"/>
      <c r="BK249" s="135">
        <f>+'[1]PRESUP. URB. GYP 99 SAS ZOMAC'!F166/9</f>
        <v>2834735.5555555555</v>
      </c>
      <c r="BL249" s="111">
        <f t="shared" si="27"/>
        <v>2834735.5555555555</v>
      </c>
      <c r="BM249" s="135">
        <f t="shared" si="27"/>
        <v>2834735.5555555555</v>
      </c>
      <c r="BN249" s="135">
        <f t="shared" si="27"/>
        <v>2834735.5555555555</v>
      </c>
      <c r="BO249" s="126">
        <f t="shared" si="27"/>
        <v>2834735.5555555555</v>
      </c>
      <c r="BP249" s="135">
        <f t="shared" si="27"/>
        <v>2834735.5555555555</v>
      </c>
      <c r="BQ249" s="135">
        <f t="shared" si="27"/>
        <v>2834735.5555555555</v>
      </c>
      <c r="BR249" s="135">
        <f t="shared" si="27"/>
        <v>2834735.5555555555</v>
      </c>
      <c r="BS249" s="135">
        <f t="shared" si="27"/>
        <v>2834735.5555555555</v>
      </c>
      <c r="BT249" s="135"/>
      <c r="BU249" s="140"/>
      <c r="BV249" s="140"/>
      <c r="BW249" s="7">
        <f>SUM(C249:BV249)</f>
        <v>25512620</v>
      </c>
      <c r="BX249" s="7">
        <f>+'[1]PRESUP. URB. GYP 99 SAS ZOMAC'!F166</f>
        <v>25512620</v>
      </c>
      <c r="BY249" s="7">
        <f>+BX249-BW249</f>
        <v>0</v>
      </c>
    </row>
    <row r="250" spans="1:79" ht="20.100000000000001" customHeight="1" x14ac:dyDescent="0.25">
      <c r="A250" s="567" t="str">
        <f>+'[1]PRESUP. URB. GYP 99 SAS ZOMAC'!A167</f>
        <v>2.3.5.11</v>
      </c>
      <c r="B250" s="556" t="str">
        <f>+'[1]PRESUP. URB. GYP 99 SAS ZOMAC'!B167</f>
        <v>S.T.I. de VALVULA COMPUERTA HD EXTREMO BRIDA ‐Ø4"</v>
      </c>
      <c r="C250" s="111"/>
      <c r="D250" s="112"/>
      <c r="E250" s="126"/>
      <c r="F250" s="127"/>
      <c r="G250" s="128"/>
      <c r="H250" s="128"/>
      <c r="I250" s="128"/>
      <c r="J250" s="128"/>
      <c r="K250" s="129"/>
      <c r="L250" s="130"/>
      <c r="M250" s="131"/>
      <c r="N250" s="130"/>
      <c r="O250" s="135"/>
      <c r="P250" s="135"/>
      <c r="Q250" s="131"/>
      <c r="R250" s="130"/>
      <c r="S250" s="135"/>
      <c r="T250" s="135"/>
      <c r="U250" s="131"/>
      <c r="V250" s="130"/>
      <c r="W250" s="135"/>
      <c r="X250" s="135"/>
      <c r="Y250" s="135"/>
      <c r="Z250" s="131"/>
      <c r="AA250" s="111"/>
      <c r="AB250" s="111"/>
      <c r="AC250" s="135"/>
      <c r="AD250" s="126"/>
      <c r="AE250" s="259"/>
      <c r="AF250" s="260"/>
      <c r="AG250" s="260"/>
      <c r="AH250" s="260"/>
      <c r="AI250" s="260"/>
      <c r="AJ250" s="260"/>
      <c r="AK250" s="260"/>
      <c r="AL250" s="260"/>
      <c r="AM250" s="260"/>
      <c r="AN250" s="260"/>
      <c r="AO250" s="260"/>
      <c r="AP250" s="260"/>
      <c r="AQ250" s="260"/>
      <c r="AR250" s="260"/>
      <c r="AS250" s="260"/>
      <c r="AT250" s="260"/>
      <c r="AU250" s="260"/>
      <c r="AV250" s="260"/>
      <c r="AW250" s="260"/>
      <c r="AX250" s="260"/>
      <c r="AY250" s="260"/>
      <c r="AZ250" s="260"/>
      <c r="BA250" s="260"/>
      <c r="BB250" s="138"/>
      <c r="BC250" s="139"/>
      <c r="BD250" s="135"/>
      <c r="BE250" s="135"/>
      <c r="BF250" s="135"/>
      <c r="BG250" s="135"/>
      <c r="BH250" s="111"/>
      <c r="BI250" s="135"/>
      <c r="BJ250" s="135"/>
      <c r="BK250" s="225"/>
      <c r="BL250" s="224"/>
      <c r="BM250" s="225"/>
      <c r="BN250" s="225"/>
      <c r="BO250" s="226"/>
      <c r="BP250" s="225"/>
      <c r="BQ250" s="225"/>
      <c r="BR250" s="225"/>
      <c r="BS250" s="225"/>
      <c r="BT250" s="135"/>
      <c r="BU250" s="140"/>
      <c r="BV250" s="140"/>
      <c r="BW250" s="7"/>
    </row>
    <row r="251" spans="1:79" ht="20.100000000000001" customHeight="1" x14ac:dyDescent="0.25">
      <c r="A251" s="567"/>
      <c r="B251" s="556"/>
      <c r="C251" s="111"/>
      <c r="D251" s="112"/>
      <c r="E251" s="126"/>
      <c r="F251" s="127"/>
      <c r="G251" s="128"/>
      <c r="H251" s="128"/>
      <c r="I251" s="128"/>
      <c r="J251" s="128"/>
      <c r="K251" s="129"/>
      <c r="L251" s="130"/>
      <c r="M251" s="131"/>
      <c r="N251" s="130"/>
      <c r="O251" s="135"/>
      <c r="P251" s="135"/>
      <c r="Q251" s="131"/>
      <c r="R251" s="130"/>
      <c r="S251" s="135"/>
      <c r="T251" s="135"/>
      <c r="U251" s="131"/>
      <c r="V251" s="130"/>
      <c r="W251" s="135"/>
      <c r="X251" s="135"/>
      <c r="Y251" s="135"/>
      <c r="Z251" s="131"/>
      <c r="AA251" s="111"/>
      <c r="AB251" s="111"/>
      <c r="AC251" s="135"/>
      <c r="AD251" s="126"/>
      <c r="AE251" s="259"/>
      <c r="AF251" s="260"/>
      <c r="AG251" s="260"/>
      <c r="AH251" s="260"/>
      <c r="AI251" s="260"/>
      <c r="AJ251" s="260"/>
      <c r="AK251" s="260"/>
      <c r="AL251" s="260"/>
      <c r="AM251" s="260"/>
      <c r="AN251" s="260"/>
      <c r="AO251" s="260"/>
      <c r="AP251" s="260"/>
      <c r="AQ251" s="260"/>
      <c r="AR251" s="260"/>
      <c r="AS251" s="260"/>
      <c r="AT251" s="260"/>
      <c r="AU251" s="260"/>
      <c r="AV251" s="260"/>
      <c r="AW251" s="260"/>
      <c r="AX251" s="260"/>
      <c r="AY251" s="260"/>
      <c r="AZ251" s="260"/>
      <c r="BA251" s="260"/>
      <c r="BB251" s="138"/>
      <c r="BC251" s="139"/>
      <c r="BD251" s="135"/>
      <c r="BE251" s="135"/>
      <c r="BF251" s="135"/>
      <c r="BG251" s="135"/>
      <c r="BH251" s="111"/>
      <c r="BI251" s="135"/>
      <c r="BJ251" s="135"/>
      <c r="BK251" s="135">
        <f>+'[1]PRESUP. URB. GYP 99 SAS ZOMAC'!F167/9</f>
        <v>2456086.6666666665</v>
      </c>
      <c r="BL251" s="111">
        <f t="shared" si="27"/>
        <v>2456086.6666666665</v>
      </c>
      <c r="BM251" s="135">
        <f t="shared" si="27"/>
        <v>2456086.6666666665</v>
      </c>
      <c r="BN251" s="135">
        <f t="shared" si="27"/>
        <v>2456086.6666666665</v>
      </c>
      <c r="BO251" s="126">
        <f t="shared" si="27"/>
        <v>2456086.6666666665</v>
      </c>
      <c r="BP251" s="135">
        <f t="shared" si="27"/>
        <v>2456086.6666666665</v>
      </c>
      <c r="BQ251" s="135">
        <f t="shared" si="27"/>
        <v>2456086.6666666665</v>
      </c>
      <c r="BR251" s="135">
        <f t="shared" si="27"/>
        <v>2456086.6666666665</v>
      </c>
      <c r="BS251" s="135">
        <f t="shared" si="27"/>
        <v>2456086.6666666665</v>
      </c>
      <c r="BT251" s="135"/>
      <c r="BU251" s="140"/>
      <c r="BV251" s="140"/>
      <c r="BW251" s="7">
        <f>SUM(C251:BV251)</f>
        <v>22104780</v>
      </c>
      <c r="BX251" s="7">
        <f>+'[1]PRESUP. URB. GYP 99 SAS ZOMAC'!F167</f>
        <v>22104780</v>
      </c>
      <c r="BY251" s="7">
        <f>+BX251-BW251</f>
        <v>0</v>
      </c>
    </row>
    <row r="252" spans="1:79" ht="20.100000000000001" customHeight="1" x14ac:dyDescent="0.25">
      <c r="A252" s="567" t="str">
        <f>+'[1]PRESUP. URB. GYP 99 SAS ZOMAC'!A168</f>
        <v>2.3.5.12</v>
      </c>
      <c r="B252" s="556" t="str">
        <f>+'[1]PRESUP. URB. GYP 99 SAS ZOMAC'!B168</f>
        <v>S.T.I. de HIDRANTE TIPO MILAN + KIT DE NIVELACION ‐Ø3"</v>
      </c>
      <c r="C252" s="111"/>
      <c r="D252" s="112"/>
      <c r="E252" s="126"/>
      <c r="F252" s="127"/>
      <c r="G252" s="128"/>
      <c r="H252" s="128"/>
      <c r="I252" s="128"/>
      <c r="J252" s="128"/>
      <c r="K252" s="129"/>
      <c r="L252" s="130"/>
      <c r="M252" s="131"/>
      <c r="N252" s="130"/>
      <c r="O252" s="135"/>
      <c r="P252" s="135"/>
      <c r="Q252" s="131"/>
      <c r="R252" s="130"/>
      <c r="S252" s="135"/>
      <c r="T252" s="135"/>
      <c r="U252" s="131"/>
      <c r="V252" s="130"/>
      <c r="W252" s="135"/>
      <c r="X252" s="135"/>
      <c r="Y252" s="135"/>
      <c r="Z252" s="131"/>
      <c r="AA252" s="111"/>
      <c r="AB252" s="111"/>
      <c r="AC252" s="135"/>
      <c r="AD252" s="126"/>
      <c r="AE252" s="259"/>
      <c r="AF252" s="260"/>
      <c r="AG252" s="260"/>
      <c r="AH252" s="260"/>
      <c r="AI252" s="260"/>
      <c r="AJ252" s="260"/>
      <c r="AK252" s="260"/>
      <c r="AL252" s="260"/>
      <c r="AM252" s="260"/>
      <c r="AN252" s="260"/>
      <c r="AO252" s="260"/>
      <c r="AP252" s="260"/>
      <c r="AQ252" s="260"/>
      <c r="AR252" s="260"/>
      <c r="AS252" s="260"/>
      <c r="AT252" s="260"/>
      <c r="AU252" s="260"/>
      <c r="AV252" s="260"/>
      <c r="AW252" s="260"/>
      <c r="AX252" s="260"/>
      <c r="AY252" s="260"/>
      <c r="AZ252" s="260"/>
      <c r="BA252" s="260"/>
      <c r="BB252" s="138"/>
      <c r="BC252" s="139"/>
      <c r="BD252" s="135"/>
      <c r="BE252" s="135"/>
      <c r="BF252" s="135"/>
      <c r="BG252" s="135"/>
      <c r="BH252" s="111"/>
      <c r="BI252" s="135"/>
      <c r="BJ252" s="135"/>
      <c r="BK252" s="135"/>
      <c r="BL252" s="111"/>
      <c r="BM252" s="135"/>
      <c r="BN252" s="135"/>
      <c r="BO252" s="126"/>
      <c r="BP252" s="197"/>
      <c r="BQ252" s="197"/>
      <c r="BR252" s="197"/>
      <c r="BS252" s="197"/>
      <c r="BT252" s="197"/>
      <c r="BU252" s="140"/>
      <c r="BV252" s="140"/>
      <c r="BW252" s="7"/>
    </row>
    <row r="253" spans="1:79" ht="20.100000000000001" customHeight="1" thickBot="1" x14ac:dyDescent="0.3">
      <c r="A253" s="567"/>
      <c r="B253" s="556"/>
      <c r="C253" s="111"/>
      <c r="D253" s="112"/>
      <c r="E253" s="126"/>
      <c r="F253" s="127"/>
      <c r="G253" s="128"/>
      <c r="H253" s="128"/>
      <c r="I253" s="128"/>
      <c r="J253" s="128"/>
      <c r="K253" s="129"/>
      <c r="L253" s="130"/>
      <c r="M253" s="131"/>
      <c r="N253" s="130"/>
      <c r="O253" s="135"/>
      <c r="P253" s="135"/>
      <c r="Q253" s="131"/>
      <c r="R253" s="130"/>
      <c r="S253" s="135"/>
      <c r="T253" s="135"/>
      <c r="U253" s="131"/>
      <c r="V253" s="130"/>
      <c r="W253" s="135"/>
      <c r="X253" s="135"/>
      <c r="Y253" s="135"/>
      <c r="Z253" s="131"/>
      <c r="AA253" s="111"/>
      <c r="AB253" s="111"/>
      <c r="AC253" s="135"/>
      <c r="AD253" s="126"/>
      <c r="AE253" s="259"/>
      <c r="AF253" s="260"/>
      <c r="AG253" s="260"/>
      <c r="AH253" s="260"/>
      <c r="AI253" s="260"/>
      <c r="AJ253" s="260"/>
      <c r="AK253" s="260"/>
      <c r="AL253" s="260"/>
      <c r="AM253" s="260"/>
      <c r="AN253" s="260"/>
      <c r="AO253" s="260"/>
      <c r="AP253" s="260"/>
      <c r="AQ253" s="260"/>
      <c r="AR253" s="260"/>
      <c r="AS253" s="260"/>
      <c r="AT253" s="260"/>
      <c r="AU253" s="260"/>
      <c r="AV253" s="260"/>
      <c r="AW253" s="260"/>
      <c r="AX253" s="260"/>
      <c r="AY253" s="260"/>
      <c r="AZ253" s="260"/>
      <c r="BA253" s="260"/>
      <c r="BB253" s="138"/>
      <c r="BC253" s="139"/>
      <c r="BD253" s="135"/>
      <c r="BE253" s="135"/>
      <c r="BF253" s="135"/>
      <c r="BG253" s="135"/>
      <c r="BH253" s="111"/>
      <c r="BI253" s="135"/>
      <c r="BJ253" s="135"/>
      <c r="BK253" s="135"/>
      <c r="BL253" s="111"/>
      <c r="BM253" s="135"/>
      <c r="BN253" s="135"/>
      <c r="BO253" s="126"/>
      <c r="BP253" s="135">
        <f>+'[1]PRESUP. URB. GYP 99 SAS ZOMAC'!F168/5</f>
        <v>3313333.6</v>
      </c>
      <c r="BQ253" s="135">
        <f t="shared" ref="BQ253:BT253" si="28">+BP253</f>
        <v>3313333.6</v>
      </c>
      <c r="BR253" s="135">
        <f t="shared" si="28"/>
        <v>3313333.6</v>
      </c>
      <c r="BS253" s="135">
        <f t="shared" si="28"/>
        <v>3313333.6</v>
      </c>
      <c r="BT253" s="135">
        <f t="shared" si="28"/>
        <v>3313333.6</v>
      </c>
      <c r="BU253" s="140"/>
      <c r="BV253" s="140"/>
      <c r="BW253" s="7">
        <f>SUM(C253:BV253)</f>
        <v>16566668</v>
      </c>
      <c r="BX253" s="7">
        <f>+'[1]PRESUP. URB. GYP 99 SAS ZOMAC'!F168</f>
        <v>16566668</v>
      </c>
      <c r="BY253" s="7">
        <f>+BX253-BW253</f>
        <v>0</v>
      </c>
    </row>
    <row r="254" spans="1:79" s="31" customFormat="1" x14ac:dyDescent="0.25">
      <c r="A254" s="563">
        <f>+'[1]PRESUP. URB. GYP 99 SAS ZOMAC'!A171</f>
        <v>3</v>
      </c>
      <c r="B254" s="565" t="str">
        <f>+'[1]PRESUP. URB. GYP 99 SAS ZOMAC'!B171:F171</f>
        <v>OBRA NO PREVISTA (EXTRA) No. 1 - ADICION</v>
      </c>
      <c r="C254" s="277"/>
      <c r="D254" s="278"/>
      <c r="E254" s="279"/>
      <c r="F254" s="168"/>
      <c r="G254" s="169"/>
      <c r="H254" s="169"/>
      <c r="I254" s="169"/>
      <c r="J254" s="169"/>
      <c r="K254" s="170"/>
      <c r="L254" s="280"/>
      <c r="M254" s="281"/>
      <c r="N254" s="280"/>
      <c r="O254" s="282"/>
      <c r="P254" s="282"/>
      <c r="Q254" s="281"/>
      <c r="R254" s="280"/>
      <c r="S254" s="282"/>
      <c r="T254" s="282"/>
      <c r="U254" s="281"/>
      <c r="V254" s="280"/>
      <c r="W254" s="282"/>
      <c r="X254" s="282"/>
      <c r="Y254" s="282"/>
      <c r="Z254" s="281"/>
      <c r="AA254" s="277"/>
      <c r="AB254" s="277"/>
      <c r="AC254" s="282"/>
      <c r="AD254" s="279"/>
      <c r="AE254" s="283"/>
      <c r="AF254" s="284"/>
      <c r="AG254" s="284"/>
      <c r="AH254" s="284"/>
      <c r="AI254" s="284"/>
      <c r="AJ254" s="284"/>
      <c r="AK254" s="284"/>
      <c r="AL254" s="284"/>
      <c r="AM254" s="284"/>
      <c r="AN254" s="284"/>
      <c r="AO254" s="284"/>
      <c r="AP254" s="284"/>
      <c r="AQ254" s="284"/>
      <c r="AR254" s="284"/>
      <c r="AS254" s="284"/>
      <c r="AT254" s="284"/>
      <c r="AU254" s="284"/>
      <c r="AV254" s="284"/>
      <c r="AW254" s="284"/>
      <c r="AX254" s="284"/>
      <c r="AY254" s="284"/>
      <c r="AZ254" s="284"/>
      <c r="BA254" s="284"/>
      <c r="BB254" s="176"/>
      <c r="BC254" s="285"/>
      <c r="BD254" s="282"/>
      <c r="BE254" s="282"/>
      <c r="BF254" s="282"/>
      <c r="BG254" s="282"/>
      <c r="BH254" s="277"/>
      <c r="BI254" s="282"/>
      <c r="BJ254" s="282"/>
      <c r="BK254" s="282"/>
      <c r="BL254" s="277"/>
      <c r="BM254" s="282"/>
      <c r="BN254" s="282"/>
      <c r="BO254" s="279"/>
      <c r="BP254" s="282"/>
      <c r="BQ254" s="282"/>
      <c r="BR254" s="282"/>
      <c r="BS254" s="282"/>
      <c r="BT254" s="282"/>
      <c r="BU254" s="286"/>
      <c r="BV254" s="281"/>
      <c r="BW254" s="6"/>
      <c r="BX254" s="6"/>
      <c r="BY254" s="7"/>
      <c r="BZ254" s="6"/>
      <c r="CA254" s="6"/>
    </row>
    <row r="255" spans="1:79" s="31" customFormat="1" ht="13.5" thickBot="1" x14ac:dyDescent="0.3">
      <c r="A255" s="564"/>
      <c r="B255" s="566"/>
      <c r="C255" s="287"/>
      <c r="D255" s="288"/>
      <c r="E255" s="289"/>
      <c r="F255" s="183"/>
      <c r="G255" s="184"/>
      <c r="H255" s="184"/>
      <c r="I255" s="184"/>
      <c r="J255" s="184"/>
      <c r="K255" s="239"/>
      <c r="L255" s="290"/>
      <c r="M255" s="291"/>
      <c r="N255" s="290"/>
      <c r="O255" s="288"/>
      <c r="P255" s="288"/>
      <c r="Q255" s="291"/>
      <c r="R255" s="292"/>
      <c r="S255" s="288"/>
      <c r="T255" s="293"/>
      <c r="U255" s="291"/>
      <c r="V255" s="290"/>
      <c r="W255" s="288"/>
      <c r="X255" s="288"/>
      <c r="Y255" s="288"/>
      <c r="Z255" s="291"/>
      <c r="AA255" s="294"/>
      <c r="AB255" s="294"/>
      <c r="AC255" s="288"/>
      <c r="AD255" s="295"/>
      <c r="AE255" s="296"/>
      <c r="AF255" s="297"/>
      <c r="AG255" s="297"/>
      <c r="AH255" s="297"/>
      <c r="AI255" s="297"/>
      <c r="AJ255" s="297"/>
      <c r="AK255" s="297"/>
      <c r="AL255" s="297"/>
      <c r="AM255" s="297"/>
      <c r="AN255" s="297"/>
      <c r="AO255" s="297"/>
      <c r="AP255" s="297"/>
      <c r="AQ255" s="297"/>
      <c r="AR255" s="297"/>
      <c r="AS255" s="297"/>
      <c r="AT255" s="297"/>
      <c r="AU255" s="297"/>
      <c r="AV255" s="297"/>
      <c r="AW255" s="297"/>
      <c r="AX255" s="297"/>
      <c r="AY255" s="297"/>
      <c r="AZ255" s="297"/>
      <c r="BA255" s="297"/>
      <c r="BB255" s="248"/>
      <c r="BC255" s="298"/>
      <c r="BD255" s="293"/>
      <c r="BE255" s="288"/>
      <c r="BF255" s="293"/>
      <c r="BG255" s="288"/>
      <c r="BH255" s="287"/>
      <c r="BI255" s="288"/>
      <c r="BJ255" s="293"/>
      <c r="BK255" s="288"/>
      <c r="BL255" s="287"/>
      <c r="BM255" s="288"/>
      <c r="BN255" s="293"/>
      <c r="BO255" s="295"/>
      <c r="BP255" s="293"/>
      <c r="BQ255" s="288"/>
      <c r="BR255" s="288"/>
      <c r="BS255" s="288"/>
      <c r="BT255" s="293"/>
      <c r="BU255" s="299"/>
      <c r="BV255" s="291"/>
      <c r="BW255" s="6"/>
      <c r="BX255" s="6"/>
      <c r="BY255" s="7"/>
      <c r="BZ255" s="6"/>
      <c r="CA255" s="6"/>
    </row>
    <row r="256" spans="1:79" s="7" customFormat="1" ht="20.100000000000001" customHeight="1" x14ac:dyDescent="0.25">
      <c r="A256" s="555" t="str">
        <f>+'[1]PRESUP. URB. GYP 99 SAS ZOMAC'!A172</f>
        <v>OE1</v>
      </c>
      <c r="B256" s="556" t="str">
        <f>+'[1]PRESUP. URB. GYP 99 SAS ZOMAC'!B172</f>
        <v>Cerramiento provisional en lona de polipropileno</v>
      </c>
      <c r="C256" s="111"/>
      <c r="D256" s="112"/>
      <c r="E256" s="300"/>
      <c r="F256" s="127"/>
      <c r="G256" s="128"/>
      <c r="H256" s="128"/>
      <c r="I256" s="128"/>
      <c r="J256" s="128"/>
      <c r="K256" s="129"/>
      <c r="L256" s="301"/>
      <c r="M256" s="302"/>
      <c r="N256" s="130"/>
      <c r="O256" s="135"/>
      <c r="P256" s="135"/>
      <c r="Q256" s="131"/>
      <c r="R256" s="130"/>
      <c r="S256" s="135"/>
      <c r="T256" s="135"/>
      <c r="U256" s="131"/>
      <c r="V256" s="130"/>
      <c r="W256" s="135"/>
      <c r="X256" s="135"/>
      <c r="Y256" s="135"/>
      <c r="Z256" s="131"/>
      <c r="AA256" s="111"/>
      <c r="AB256" s="111"/>
      <c r="AC256" s="135"/>
      <c r="AD256" s="126"/>
      <c r="AE256" s="259"/>
      <c r="AF256" s="260"/>
      <c r="AG256" s="260"/>
      <c r="AH256" s="260"/>
      <c r="AI256" s="260"/>
      <c r="AJ256" s="260"/>
      <c r="AK256" s="260"/>
      <c r="AL256" s="260"/>
      <c r="AM256" s="260"/>
      <c r="AN256" s="260"/>
      <c r="AO256" s="260"/>
      <c r="AP256" s="260"/>
      <c r="AQ256" s="260"/>
      <c r="AR256" s="260"/>
      <c r="AS256" s="260"/>
      <c r="AT256" s="260"/>
      <c r="AU256" s="260"/>
      <c r="AV256" s="260"/>
      <c r="AW256" s="260"/>
      <c r="AX256" s="260"/>
      <c r="AY256" s="260"/>
      <c r="AZ256" s="260"/>
      <c r="BA256" s="260"/>
      <c r="BB256" s="138"/>
      <c r="BC256" s="139"/>
      <c r="BD256" s="135"/>
      <c r="BE256" s="135"/>
      <c r="BF256" s="135"/>
      <c r="BG256" s="135"/>
      <c r="BH256" s="111"/>
      <c r="BI256" s="135"/>
      <c r="BJ256" s="135"/>
      <c r="BK256" s="135"/>
      <c r="BL256" s="111"/>
      <c r="BM256" s="135"/>
      <c r="BN256" s="135"/>
      <c r="BO256" s="126"/>
      <c r="BP256" s="135"/>
      <c r="BQ256" s="135"/>
      <c r="BR256" s="135"/>
      <c r="BS256" s="135"/>
      <c r="BT256" s="135"/>
      <c r="BU256" s="140"/>
      <c r="BV256" s="140"/>
      <c r="BZ256" s="109"/>
      <c r="CA256" s="109"/>
    </row>
    <row r="257" spans="1:79" s="7" customFormat="1" ht="20.100000000000001" customHeight="1" x14ac:dyDescent="0.25">
      <c r="A257" s="555"/>
      <c r="B257" s="556"/>
      <c r="C257" s="111"/>
      <c r="D257" s="112"/>
      <c r="E257" s="126">
        <f>+'[2]Acta parcial 02'!$M$179/3</f>
        <v>5104050</v>
      </c>
      <c r="F257" s="127"/>
      <c r="G257" s="128"/>
      <c r="H257" s="128"/>
      <c r="I257" s="128"/>
      <c r="J257" s="128"/>
      <c r="K257" s="129"/>
      <c r="L257" s="130">
        <f>+E257</f>
        <v>5104050</v>
      </c>
      <c r="M257" s="131">
        <f>+L257</f>
        <v>5104050</v>
      </c>
      <c r="N257" s="130"/>
      <c r="O257" s="135"/>
      <c r="P257" s="135"/>
      <c r="Q257" s="131"/>
      <c r="R257" s="130"/>
      <c r="S257" s="135"/>
      <c r="T257" s="135"/>
      <c r="U257" s="131"/>
      <c r="V257" s="130"/>
      <c r="W257" s="135"/>
      <c r="X257" s="135"/>
      <c r="Y257" s="135"/>
      <c r="Z257" s="131"/>
      <c r="AA257" s="111"/>
      <c r="AB257" s="111"/>
      <c r="AC257" s="135"/>
      <c r="AD257" s="126"/>
      <c r="AE257" s="259"/>
      <c r="AF257" s="260"/>
      <c r="AG257" s="260"/>
      <c r="AH257" s="260"/>
      <c r="AI257" s="260"/>
      <c r="AJ257" s="260"/>
      <c r="AK257" s="260"/>
      <c r="AL257" s="260"/>
      <c r="AM257" s="260"/>
      <c r="AN257" s="260"/>
      <c r="AO257" s="260"/>
      <c r="AP257" s="260"/>
      <c r="AQ257" s="260"/>
      <c r="AR257" s="260"/>
      <c r="AS257" s="260"/>
      <c r="AT257" s="260"/>
      <c r="AU257" s="260"/>
      <c r="AV257" s="260"/>
      <c r="AW257" s="260"/>
      <c r="AX257" s="260"/>
      <c r="AY257" s="260"/>
      <c r="AZ257" s="260"/>
      <c r="BA257" s="260"/>
      <c r="BB257" s="138"/>
      <c r="BC257" s="139"/>
      <c r="BD257" s="135"/>
      <c r="BE257" s="135"/>
      <c r="BF257" s="135"/>
      <c r="BG257" s="135"/>
      <c r="BH257" s="111"/>
      <c r="BI257" s="135"/>
      <c r="BJ257" s="135"/>
      <c r="BK257" s="135"/>
      <c r="BL257" s="111"/>
      <c r="BM257" s="135"/>
      <c r="BN257" s="135"/>
      <c r="BO257" s="126"/>
      <c r="BP257" s="135"/>
      <c r="BQ257" s="135"/>
      <c r="BR257" s="135"/>
      <c r="BS257" s="135"/>
      <c r="BT257" s="135"/>
      <c r="BU257" s="140"/>
      <c r="BV257" s="140"/>
      <c r="BW257" s="7">
        <f>SUM(C257:BV257)</f>
        <v>15312150</v>
      </c>
      <c r="BX257" s="7">
        <f>+'[1]PRESUP. URB. GYP 99 SAS ZOMAC'!F172</f>
        <v>15312150</v>
      </c>
      <c r="BY257" s="7">
        <f>+BX257-BW257</f>
        <v>0</v>
      </c>
      <c r="BZ257" s="109">
        <v>15312150</v>
      </c>
      <c r="CA257" s="109">
        <f>+BZ257-BW257</f>
        <v>0</v>
      </c>
    </row>
    <row r="258" spans="1:79" s="7" customFormat="1" ht="20.100000000000001" customHeight="1" x14ac:dyDescent="0.25">
      <c r="A258" s="555" t="str">
        <f>+'[1]PRESUP. URB. GYP 99 SAS ZOMAC'!A173</f>
        <v>OE2</v>
      </c>
      <c r="B258" s="556" t="str">
        <f>+'[1]PRESUP. URB. GYP 99 SAS ZOMAC'!B173</f>
        <v>Tala de arboles diametro DAP entre 0,61-1,2 mts (incluye aserrado y acopio)</v>
      </c>
      <c r="C258" s="111"/>
      <c r="D258" s="112"/>
      <c r="E258" s="126"/>
      <c r="F258" s="127"/>
      <c r="G258" s="128"/>
      <c r="H258" s="128"/>
      <c r="I258" s="128"/>
      <c r="J258" s="128"/>
      <c r="K258" s="129"/>
      <c r="L258" s="303"/>
      <c r="M258" s="304"/>
      <c r="N258" s="303"/>
      <c r="O258" s="135"/>
      <c r="P258" s="135"/>
      <c r="Q258" s="131"/>
      <c r="R258" s="130"/>
      <c r="S258" s="135"/>
      <c r="T258" s="135"/>
      <c r="U258" s="131"/>
      <c r="V258" s="130"/>
      <c r="W258" s="135"/>
      <c r="X258" s="135"/>
      <c r="Y258" s="135"/>
      <c r="Z258" s="131"/>
      <c r="AA258" s="111"/>
      <c r="AB258" s="111"/>
      <c r="AC258" s="135"/>
      <c r="AD258" s="126"/>
      <c r="AE258" s="259"/>
      <c r="AF258" s="260"/>
      <c r="AG258" s="260"/>
      <c r="AH258" s="260"/>
      <c r="AI258" s="260"/>
      <c r="AJ258" s="260"/>
      <c r="AK258" s="260"/>
      <c r="AL258" s="260"/>
      <c r="AM258" s="260"/>
      <c r="AN258" s="260"/>
      <c r="AO258" s="260"/>
      <c r="AP258" s="260"/>
      <c r="AQ258" s="260"/>
      <c r="AR258" s="260"/>
      <c r="AS258" s="260"/>
      <c r="AT258" s="260"/>
      <c r="AU258" s="260"/>
      <c r="AV258" s="260"/>
      <c r="AW258" s="260"/>
      <c r="AX258" s="260"/>
      <c r="AY258" s="260"/>
      <c r="AZ258" s="260"/>
      <c r="BA258" s="260"/>
      <c r="BB258" s="138"/>
      <c r="BC258" s="139"/>
      <c r="BD258" s="135"/>
      <c r="BE258" s="135"/>
      <c r="BF258" s="135"/>
      <c r="BG258" s="135"/>
      <c r="BH258" s="111"/>
      <c r="BI258" s="135"/>
      <c r="BJ258" s="135"/>
      <c r="BK258" s="135"/>
      <c r="BL258" s="111"/>
      <c r="BM258" s="135"/>
      <c r="BN258" s="135"/>
      <c r="BO258" s="126"/>
      <c r="BP258" s="135"/>
      <c r="BQ258" s="135"/>
      <c r="BR258" s="135"/>
      <c r="BS258" s="135"/>
      <c r="BT258" s="135"/>
      <c r="BU258" s="140"/>
      <c r="BV258" s="140"/>
      <c r="BZ258" s="109"/>
      <c r="CA258" s="109"/>
    </row>
    <row r="259" spans="1:79" s="7" customFormat="1" ht="20.100000000000001" customHeight="1" x14ac:dyDescent="0.25">
      <c r="A259" s="555"/>
      <c r="B259" s="556"/>
      <c r="C259" s="111"/>
      <c r="D259" s="112"/>
      <c r="E259" s="126"/>
      <c r="F259" s="127"/>
      <c r="G259" s="128"/>
      <c r="H259" s="128"/>
      <c r="I259" s="128"/>
      <c r="J259" s="128"/>
      <c r="K259" s="129"/>
      <c r="L259" s="130">
        <f>+'[6]Acta parcial 01 y Modif'!$O$180/2</f>
        <v>1505443.1475</v>
      </c>
      <c r="M259" s="131">
        <f>+L259</f>
        <v>1505443.1475</v>
      </c>
      <c r="N259" s="130">
        <f>+'[2]Acta parcial 02'!$N$180</f>
        <v>401451.51</v>
      </c>
      <c r="O259" s="135"/>
      <c r="P259" s="135"/>
      <c r="Q259" s="131"/>
      <c r="R259" s="130"/>
      <c r="S259" s="135"/>
      <c r="T259" s="135"/>
      <c r="U259" s="131"/>
      <c r="V259" s="130"/>
      <c r="W259" s="135"/>
      <c r="X259" s="135"/>
      <c r="Y259" s="135"/>
      <c r="Z259" s="131"/>
      <c r="AA259" s="111"/>
      <c r="AB259" s="111"/>
      <c r="AC259" s="135"/>
      <c r="AD259" s="126"/>
      <c r="AE259" s="259"/>
      <c r="AF259" s="260"/>
      <c r="AG259" s="260"/>
      <c r="AH259" s="260"/>
      <c r="AI259" s="260"/>
      <c r="AJ259" s="260"/>
      <c r="AK259" s="260"/>
      <c r="AL259" s="260"/>
      <c r="AM259" s="260"/>
      <c r="AN259" s="260"/>
      <c r="AO259" s="260"/>
      <c r="AP259" s="260"/>
      <c r="AQ259" s="260"/>
      <c r="AR259" s="260"/>
      <c r="AS259" s="260"/>
      <c r="AT259" s="260"/>
      <c r="AU259" s="260"/>
      <c r="AV259" s="260"/>
      <c r="AW259" s="260"/>
      <c r="AX259" s="260"/>
      <c r="AY259" s="260"/>
      <c r="AZ259" s="260"/>
      <c r="BA259" s="260"/>
      <c r="BB259" s="138"/>
      <c r="BC259" s="139"/>
      <c r="BD259" s="135"/>
      <c r="BE259" s="135"/>
      <c r="BF259" s="135"/>
      <c r="BG259" s="135"/>
      <c r="BH259" s="111"/>
      <c r="BI259" s="135"/>
      <c r="BJ259" s="135"/>
      <c r="BK259" s="135"/>
      <c r="BL259" s="111"/>
      <c r="BM259" s="135"/>
      <c r="BN259" s="135"/>
      <c r="BO259" s="126"/>
      <c r="BP259" s="135"/>
      <c r="BQ259" s="135"/>
      <c r="BR259" s="135"/>
      <c r="BS259" s="135"/>
      <c r="BT259" s="135"/>
      <c r="BU259" s="140"/>
      <c r="BV259" s="140"/>
      <c r="BW259" s="7">
        <f>SUM(C259:BV259)</f>
        <v>3412337.8049999997</v>
      </c>
      <c r="BX259" s="7">
        <f>+'[1]PRESUP. URB. GYP 99 SAS ZOMAC'!F173</f>
        <v>3412337.801</v>
      </c>
      <c r="BY259" s="7">
        <f>+BX259-BW259</f>
        <v>-3.9999997243285179E-3</v>
      </c>
      <c r="BZ259" s="109">
        <v>3412337.8</v>
      </c>
      <c r="CA259" s="109">
        <f>+BZ259-BW259</f>
        <v>-4.999999888241291E-3</v>
      </c>
    </row>
    <row r="260" spans="1:79" s="7" customFormat="1" ht="20.100000000000001" customHeight="1" x14ac:dyDescent="0.25">
      <c r="A260" s="555" t="str">
        <f>+'[1]PRESUP. URB. GYP 99 SAS ZOMAC'!A174</f>
        <v>OE3</v>
      </c>
      <c r="B260" s="556" t="str">
        <f>+'[1]PRESUP. URB. GYP 99 SAS ZOMAC'!B174</f>
        <v>Tala de arboles diametro DAP mayor a 1,21 mts (incluye aserrado y acopio)</v>
      </c>
      <c r="C260" s="111"/>
      <c r="D260" s="112"/>
      <c r="E260" s="126"/>
      <c r="F260" s="127"/>
      <c r="G260" s="128"/>
      <c r="H260" s="128"/>
      <c r="I260" s="128"/>
      <c r="J260" s="128"/>
      <c r="K260" s="129"/>
      <c r="L260" s="301"/>
      <c r="M260" s="302"/>
      <c r="N260" s="301"/>
      <c r="O260" s="135"/>
      <c r="P260" s="135"/>
      <c r="Q260" s="131"/>
      <c r="R260" s="130"/>
      <c r="S260" s="135"/>
      <c r="T260" s="135"/>
      <c r="U260" s="131"/>
      <c r="V260" s="130"/>
      <c r="W260" s="135"/>
      <c r="X260" s="135"/>
      <c r="Y260" s="135"/>
      <c r="Z260" s="131"/>
      <c r="AA260" s="111"/>
      <c r="AB260" s="111"/>
      <c r="AC260" s="135"/>
      <c r="AD260" s="126"/>
      <c r="AE260" s="259"/>
      <c r="AF260" s="260"/>
      <c r="AG260" s="260"/>
      <c r="AH260" s="260"/>
      <c r="AI260" s="260"/>
      <c r="AJ260" s="260"/>
      <c r="AK260" s="260"/>
      <c r="AL260" s="260"/>
      <c r="AM260" s="260"/>
      <c r="AN260" s="260"/>
      <c r="AO260" s="260"/>
      <c r="AP260" s="260"/>
      <c r="AQ260" s="260"/>
      <c r="AR260" s="260"/>
      <c r="AS260" s="260"/>
      <c r="AT260" s="260"/>
      <c r="AU260" s="260"/>
      <c r="AV260" s="260"/>
      <c r="AW260" s="260"/>
      <c r="AX260" s="260"/>
      <c r="AY260" s="260"/>
      <c r="AZ260" s="260"/>
      <c r="BA260" s="260"/>
      <c r="BB260" s="138"/>
      <c r="BC260" s="139"/>
      <c r="BD260" s="135"/>
      <c r="BE260" s="135"/>
      <c r="BF260" s="135"/>
      <c r="BG260" s="135"/>
      <c r="BH260" s="111"/>
      <c r="BI260" s="135"/>
      <c r="BJ260" s="135"/>
      <c r="BK260" s="135"/>
      <c r="BL260" s="111"/>
      <c r="BM260" s="135"/>
      <c r="BN260" s="135"/>
      <c r="BO260" s="126"/>
      <c r="BP260" s="135"/>
      <c r="BQ260" s="135"/>
      <c r="BR260" s="135"/>
      <c r="BS260" s="135"/>
      <c r="BT260" s="135"/>
      <c r="BU260" s="140"/>
      <c r="BV260" s="140"/>
      <c r="BZ260" s="109"/>
      <c r="CA260" s="109"/>
    </row>
    <row r="261" spans="1:79" s="7" customFormat="1" ht="20.100000000000001" customHeight="1" thickBot="1" x14ac:dyDescent="0.3">
      <c r="A261" s="555"/>
      <c r="B261" s="556"/>
      <c r="C261" s="111"/>
      <c r="D261" s="112"/>
      <c r="E261" s="126"/>
      <c r="F261" s="127"/>
      <c r="G261" s="128"/>
      <c r="H261" s="128"/>
      <c r="I261" s="128"/>
      <c r="J261" s="128"/>
      <c r="K261" s="129"/>
      <c r="L261" s="130">
        <f>+'[6]Acta parcial 01 y Modif'!$O$181/2</f>
        <v>267095.5</v>
      </c>
      <c r="M261" s="131">
        <f>+L261</f>
        <v>267095.5</v>
      </c>
      <c r="N261" s="130">
        <f>+'[2]Acta parcial 02'!$N$181</f>
        <v>1068382</v>
      </c>
      <c r="O261" s="135"/>
      <c r="P261" s="135"/>
      <c r="Q261" s="131"/>
      <c r="R261" s="130"/>
      <c r="S261" s="135"/>
      <c r="T261" s="135"/>
      <c r="U261" s="131"/>
      <c r="V261" s="130"/>
      <c r="W261" s="135"/>
      <c r="X261" s="135"/>
      <c r="Y261" s="135"/>
      <c r="Z261" s="131"/>
      <c r="AA261" s="111"/>
      <c r="AB261" s="111"/>
      <c r="AC261" s="135"/>
      <c r="AD261" s="126"/>
      <c r="AE261" s="259"/>
      <c r="AF261" s="260"/>
      <c r="AG261" s="260"/>
      <c r="AH261" s="260"/>
      <c r="AI261" s="260"/>
      <c r="AJ261" s="260"/>
      <c r="AK261" s="260"/>
      <c r="AL261" s="260"/>
      <c r="AM261" s="260"/>
      <c r="AN261" s="260"/>
      <c r="AO261" s="260"/>
      <c r="AP261" s="260"/>
      <c r="AQ261" s="260"/>
      <c r="AR261" s="260"/>
      <c r="AS261" s="260"/>
      <c r="AT261" s="260"/>
      <c r="AU261" s="260"/>
      <c r="AV261" s="260"/>
      <c r="AW261" s="260"/>
      <c r="AX261" s="260"/>
      <c r="AY261" s="260"/>
      <c r="AZ261" s="260"/>
      <c r="BA261" s="260"/>
      <c r="BB261" s="138"/>
      <c r="BC261" s="139"/>
      <c r="BD261" s="135"/>
      <c r="BE261" s="135"/>
      <c r="BF261" s="135"/>
      <c r="BG261" s="135"/>
      <c r="BH261" s="111"/>
      <c r="BI261" s="135"/>
      <c r="BJ261" s="135"/>
      <c r="BK261" s="135"/>
      <c r="BL261" s="111"/>
      <c r="BM261" s="135"/>
      <c r="BN261" s="135"/>
      <c r="BO261" s="126"/>
      <c r="BP261" s="135"/>
      <c r="BQ261" s="135"/>
      <c r="BR261" s="135"/>
      <c r="BS261" s="135"/>
      <c r="BT261" s="135"/>
      <c r="BU261" s="140"/>
      <c r="BV261" s="140"/>
      <c r="BW261" s="7">
        <f>SUM(C261:BV261)</f>
        <v>1602573</v>
      </c>
      <c r="BX261" s="7">
        <f>+'[1]PRESUP. URB. GYP 99 SAS ZOMAC'!F174</f>
        <v>1602573</v>
      </c>
      <c r="BY261" s="7">
        <f>+BX261-BW261</f>
        <v>0</v>
      </c>
      <c r="BZ261" s="109">
        <v>1602573</v>
      </c>
      <c r="CA261" s="109">
        <f>+BZ261-BW261</f>
        <v>0</v>
      </c>
    </row>
    <row r="262" spans="1:79" s="31" customFormat="1" x14ac:dyDescent="0.25">
      <c r="A262" s="563">
        <f>+'[1]PRESUP. URB. GYP 99 SAS ZOMAC'!A177</f>
        <v>4</v>
      </c>
      <c r="B262" s="565" t="str">
        <f>+'[1]PRESUP. URB. GYP 99 SAS ZOMAC'!B177:F177</f>
        <v>OBRA NO PREVISTA (EXTRA) No. 2 - ADICION</v>
      </c>
      <c r="C262" s="277"/>
      <c r="D262" s="278"/>
      <c r="E262" s="279"/>
      <c r="F262" s="168"/>
      <c r="G262" s="169"/>
      <c r="H262" s="169"/>
      <c r="I262" s="169"/>
      <c r="J262" s="169"/>
      <c r="K262" s="170"/>
      <c r="L262" s="280"/>
      <c r="M262" s="281"/>
      <c r="N262" s="280"/>
      <c r="O262" s="282"/>
      <c r="P262" s="282"/>
      <c r="Q262" s="281"/>
      <c r="R262" s="280"/>
      <c r="S262" s="282"/>
      <c r="T262" s="282"/>
      <c r="U262" s="281"/>
      <c r="V262" s="280"/>
      <c r="W262" s="282"/>
      <c r="X262" s="282"/>
      <c r="Y262" s="282"/>
      <c r="Z262" s="281"/>
      <c r="AA262" s="277"/>
      <c r="AB262" s="277"/>
      <c r="AC262" s="282"/>
      <c r="AD262" s="279"/>
      <c r="AE262" s="283"/>
      <c r="AF262" s="284"/>
      <c r="AG262" s="284"/>
      <c r="AH262" s="284"/>
      <c r="AI262" s="284"/>
      <c r="AJ262" s="284"/>
      <c r="AK262" s="284"/>
      <c r="AL262" s="284"/>
      <c r="AM262" s="284"/>
      <c r="AN262" s="284"/>
      <c r="AO262" s="284"/>
      <c r="AP262" s="284"/>
      <c r="AQ262" s="284"/>
      <c r="AR262" s="284"/>
      <c r="AS262" s="284"/>
      <c r="AT262" s="284"/>
      <c r="AU262" s="284"/>
      <c r="AV262" s="284"/>
      <c r="AW262" s="284"/>
      <c r="AX262" s="284"/>
      <c r="AY262" s="284"/>
      <c r="AZ262" s="284"/>
      <c r="BA262" s="284"/>
      <c r="BB262" s="176"/>
      <c r="BC262" s="285"/>
      <c r="BD262" s="282"/>
      <c r="BE262" s="282"/>
      <c r="BF262" s="282"/>
      <c r="BG262" s="282"/>
      <c r="BH262" s="277"/>
      <c r="BI262" s="282"/>
      <c r="BJ262" s="282"/>
      <c r="BK262" s="282"/>
      <c r="BL262" s="277"/>
      <c r="BM262" s="282"/>
      <c r="BN262" s="282"/>
      <c r="BO262" s="279"/>
      <c r="BP262" s="282"/>
      <c r="BQ262" s="282"/>
      <c r="BR262" s="282"/>
      <c r="BS262" s="282"/>
      <c r="BT262" s="282"/>
      <c r="BU262" s="286"/>
      <c r="BV262" s="281"/>
      <c r="BW262" s="6"/>
      <c r="BX262" s="6"/>
      <c r="BY262" s="7"/>
      <c r="BZ262" s="6"/>
      <c r="CA262" s="6"/>
    </row>
    <row r="263" spans="1:79" s="31" customFormat="1" ht="13.5" thickBot="1" x14ac:dyDescent="0.3">
      <c r="A263" s="564"/>
      <c r="B263" s="566"/>
      <c r="C263" s="287"/>
      <c r="D263" s="288"/>
      <c r="E263" s="289"/>
      <c r="F263" s="183"/>
      <c r="G263" s="184"/>
      <c r="H263" s="184"/>
      <c r="I263" s="184"/>
      <c r="J263" s="184"/>
      <c r="K263" s="239"/>
      <c r="L263" s="290"/>
      <c r="M263" s="291"/>
      <c r="N263" s="290"/>
      <c r="O263" s="288"/>
      <c r="P263" s="288"/>
      <c r="Q263" s="291"/>
      <c r="R263" s="292"/>
      <c r="S263" s="288"/>
      <c r="T263" s="293"/>
      <c r="U263" s="291"/>
      <c r="V263" s="290"/>
      <c r="W263" s="288"/>
      <c r="X263" s="288"/>
      <c r="Y263" s="288"/>
      <c r="Z263" s="291"/>
      <c r="AA263" s="294"/>
      <c r="AB263" s="294"/>
      <c r="AC263" s="288"/>
      <c r="AD263" s="295"/>
      <c r="AE263" s="296"/>
      <c r="AF263" s="297"/>
      <c r="AG263" s="297"/>
      <c r="AH263" s="297"/>
      <c r="AI263" s="297"/>
      <c r="AJ263" s="297"/>
      <c r="AK263" s="297"/>
      <c r="AL263" s="297"/>
      <c r="AM263" s="297"/>
      <c r="AN263" s="297"/>
      <c r="AO263" s="297"/>
      <c r="AP263" s="297"/>
      <c r="AQ263" s="297"/>
      <c r="AR263" s="297"/>
      <c r="AS263" s="297"/>
      <c r="AT263" s="297"/>
      <c r="AU263" s="297"/>
      <c r="AV263" s="297"/>
      <c r="AW263" s="297"/>
      <c r="AX263" s="297"/>
      <c r="AY263" s="297"/>
      <c r="AZ263" s="297"/>
      <c r="BA263" s="297"/>
      <c r="BB263" s="248"/>
      <c r="BC263" s="298"/>
      <c r="BD263" s="293"/>
      <c r="BE263" s="288"/>
      <c r="BF263" s="293"/>
      <c r="BG263" s="288"/>
      <c r="BH263" s="287"/>
      <c r="BI263" s="288"/>
      <c r="BJ263" s="293"/>
      <c r="BK263" s="288"/>
      <c r="BL263" s="287"/>
      <c r="BM263" s="288"/>
      <c r="BN263" s="293"/>
      <c r="BO263" s="295"/>
      <c r="BP263" s="293"/>
      <c r="BQ263" s="288"/>
      <c r="BR263" s="288"/>
      <c r="BS263" s="288"/>
      <c r="BT263" s="293"/>
      <c r="BU263" s="299"/>
      <c r="BV263" s="291"/>
      <c r="BW263" s="6"/>
      <c r="BX263" s="6"/>
      <c r="BY263" s="7"/>
      <c r="BZ263" s="6"/>
      <c r="CA263" s="6"/>
    </row>
    <row r="264" spans="1:79" s="7" customFormat="1" ht="20.100000000000001" customHeight="1" x14ac:dyDescent="0.25">
      <c r="A264" s="555" t="str">
        <f>+'[1]PRESUP. URB. GYP 99 SAS ZOMAC'!A178</f>
        <v>OE4</v>
      </c>
      <c r="B264" s="556" t="str">
        <f>+'[1]PRESUP. URB. GYP 99 SAS ZOMAC'!B178</f>
        <v>EXCAVACION SIN ZANJA perforación teledirigida para diámetro de 6"</v>
      </c>
      <c r="C264" s="111"/>
      <c r="D264" s="112"/>
      <c r="E264" s="126"/>
      <c r="F264" s="127"/>
      <c r="G264" s="128"/>
      <c r="H264" s="128"/>
      <c r="I264" s="128"/>
      <c r="J264" s="128"/>
      <c r="K264" s="129"/>
      <c r="L264" s="130"/>
      <c r="M264" s="131"/>
      <c r="N264" s="130"/>
      <c r="O264" s="135"/>
      <c r="P264" s="135"/>
      <c r="Q264" s="131"/>
      <c r="R264" s="130"/>
      <c r="S264" s="135"/>
      <c r="T264" s="135"/>
      <c r="U264" s="131"/>
      <c r="V264" s="130"/>
      <c r="W264" s="135"/>
      <c r="X264" s="135"/>
      <c r="Y264" s="135"/>
      <c r="Z264" s="131"/>
      <c r="AA264" s="111"/>
      <c r="AB264" s="111"/>
      <c r="AC264" s="135"/>
      <c r="AD264" s="126"/>
      <c r="AE264" s="259"/>
      <c r="AF264" s="260"/>
      <c r="AG264" s="260"/>
      <c r="AH264" s="260"/>
      <c r="AI264" s="260"/>
      <c r="AJ264" s="260"/>
      <c r="AK264" s="260"/>
      <c r="AL264" s="260"/>
      <c r="AM264" s="260"/>
      <c r="AN264" s="260"/>
      <c r="AO264" s="260"/>
      <c r="AP264" s="260"/>
      <c r="AQ264" s="260"/>
      <c r="AR264" s="260"/>
      <c r="AS264" s="260"/>
      <c r="AT264" s="260"/>
      <c r="AU264" s="260"/>
      <c r="AV264" s="260"/>
      <c r="AW264" s="260"/>
      <c r="AX264" s="260"/>
      <c r="AY264" s="260"/>
      <c r="AZ264" s="260"/>
      <c r="BA264" s="260"/>
      <c r="BB264" s="138"/>
      <c r="BC264" s="139"/>
      <c r="BD264" s="135"/>
      <c r="BE264" s="305"/>
      <c r="BF264" s="305"/>
      <c r="BG264" s="305"/>
      <c r="BH264" s="306"/>
      <c r="BI264" s="135"/>
      <c r="BJ264" s="135"/>
      <c r="BK264" s="135"/>
      <c r="BL264" s="111"/>
      <c r="BM264" s="135"/>
      <c r="BN264" s="135"/>
      <c r="BO264" s="126"/>
      <c r="BP264" s="135"/>
      <c r="BQ264" s="135"/>
      <c r="BR264" s="135"/>
      <c r="BS264" s="135"/>
      <c r="BT264" s="135"/>
      <c r="BU264" s="140"/>
      <c r="BV264" s="140"/>
    </row>
    <row r="265" spans="1:79" s="7" customFormat="1" ht="20.100000000000001" customHeight="1" x14ac:dyDescent="0.25">
      <c r="A265" s="555"/>
      <c r="B265" s="556"/>
      <c r="C265" s="111"/>
      <c r="D265" s="112"/>
      <c r="E265" s="126"/>
      <c r="F265" s="127"/>
      <c r="G265" s="128"/>
      <c r="H265" s="128"/>
      <c r="I265" s="128"/>
      <c r="J265" s="128"/>
      <c r="K265" s="129"/>
      <c r="L265" s="130"/>
      <c r="M265" s="131"/>
      <c r="N265" s="130"/>
      <c r="O265" s="135"/>
      <c r="P265" s="135"/>
      <c r="Q265" s="131"/>
      <c r="R265" s="130"/>
      <c r="S265" s="135"/>
      <c r="T265" s="135"/>
      <c r="U265" s="131"/>
      <c r="V265" s="130"/>
      <c r="W265" s="135"/>
      <c r="X265" s="135"/>
      <c r="Y265" s="135"/>
      <c r="Z265" s="131"/>
      <c r="AA265" s="111"/>
      <c r="AB265" s="111"/>
      <c r="AC265" s="135"/>
      <c r="AD265" s="126"/>
      <c r="AE265" s="259"/>
      <c r="AF265" s="260"/>
      <c r="AG265" s="260"/>
      <c r="AH265" s="260"/>
      <c r="AI265" s="260"/>
      <c r="AJ265" s="260"/>
      <c r="AK265" s="260"/>
      <c r="AL265" s="260"/>
      <c r="AM265" s="260"/>
      <c r="AN265" s="260"/>
      <c r="AO265" s="260"/>
      <c r="AP265" s="260"/>
      <c r="AQ265" s="260"/>
      <c r="AR265" s="260"/>
      <c r="AS265" s="260"/>
      <c r="AT265" s="260"/>
      <c r="AU265" s="260"/>
      <c r="AV265" s="260"/>
      <c r="AW265" s="260"/>
      <c r="AX265" s="260"/>
      <c r="AY265" s="260"/>
      <c r="AZ265" s="260"/>
      <c r="BA265" s="260"/>
      <c r="BB265" s="138"/>
      <c r="BC265" s="139"/>
      <c r="BD265" s="135"/>
      <c r="BE265" s="135">
        <f>+'[1]PRESUP. URB. GYP 99 SAS ZOMAC'!F178/4</f>
        <v>13139031.25</v>
      </c>
      <c r="BF265" s="135">
        <f>+BE265</f>
        <v>13139031.25</v>
      </c>
      <c r="BG265" s="135">
        <f t="shared" ref="BG265:BQ281" si="29">+BF265</f>
        <v>13139031.25</v>
      </c>
      <c r="BH265" s="135">
        <f t="shared" si="29"/>
        <v>13139031.25</v>
      </c>
      <c r="BI265" s="135"/>
      <c r="BJ265" s="135"/>
      <c r="BK265" s="135"/>
      <c r="BL265" s="111"/>
      <c r="BM265" s="135"/>
      <c r="BN265" s="135"/>
      <c r="BO265" s="126"/>
      <c r="BP265" s="135"/>
      <c r="BQ265" s="135"/>
      <c r="BR265" s="135"/>
      <c r="BS265" s="135"/>
      <c r="BT265" s="135"/>
      <c r="BU265" s="140"/>
      <c r="BV265" s="140"/>
      <c r="BW265" s="7">
        <f>SUM(C265:BV265)</f>
        <v>52556125</v>
      </c>
      <c r="BX265" s="7">
        <f>+'[1]PRESUP. URB. GYP 99 SAS ZOMAC'!F178</f>
        <v>52556125</v>
      </c>
      <c r="BY265" s="7">
        <f>+BX265-BW265</f>
        <v>0</v>
      </c>
    </row>
    <row r="266" spans="1:79" s="7" customFormat="1" ht="20.100000000000001" customHeight="1" x14ac:dyDescent="0.25">
      <c r="A266" s="555" t="str">
        <f>+'[1]PRESUP. URB. GYP 99 SAS ZOMAC'!A179</f>
        <v>OE5</v>
      </c>
      <c r="B266" s="556" t="str">
        <f>+'[1]PRESUP. URB. GYP 99 SAS ZOMAC'!B179</f>
        <v>S.T.I. de CODO PVC-S de Ø6"X90</v>
      </c>
      <c r="C266" s="111"/>
      <c r="D266" s="112"/>
      <c r="E266" s="126"/>
      <c r="F266" s="127"/>
      <c r="G266" s="128"/>
      <c r="H266" s="128"/>
      <c r="I266" s="128"/>
      <c r="J266" s="128"/>
      <c r="K266" s="129"/>
      <c r="L266" s="130"/>
      <c r="M266" s="131"/>
      <c r="N266" s="130"/>
      <c r="O266" s="135"/>
      <c r="P266" s="135"/>
      <c r="Q266" s="131"/>
      <c r="R266" s="130"/>
      <c r="S266" s="135"/>
      <c r="T266" s="135"/>
      <c r="U266" s="131"/>
      <c r="V266" s="130"/>
      <c r="W266" s="135"/>
      <c r="X266" s="135"/>
      <c r="Y266" s="135"/>
      <c r="Z266" s="131"/>
      <c r="AA266" s="111"/>
      <c r="AB266" s="111"/>
      <c r="AC266" s="135"/>
      <c r="AD266" s="126"/>
      <c r="AE266" s="259"/>
      <c r="AF266" s="260"/>
      <c r="AG266" s="260"/>
      <c r="AH266" s="260"/>
      <c r="AI266" s="260"/>
      <c r="AJ266" s="260"/>
      <c r="AK266" s="260"/>
      <c r="AL266" s="260"/>
      <c r="AM266" s="260"/>
      <c r="AN266" s="260"/>
      <c r="AO266" s="260"/>
      <c r="AP266" s="260"/>
      <c r="AQ266" s="260"/>
      <c r="AR266" s="260"/>
      <c r="AS266" s="260"/>
      <c r="AT266" s="260"/>
      <c r="AU266" s="260"/>
      <c r="AV266" s="260"/>
      <c r="AW266" s="260"/>
      <c r="AX266" s="260"/>
      <c r="AY266" s="260"/>
      <c r="AZ266" s="260"/>
      <c r="BA266" s="260"/>
      <c r="BB266" s="138"/>
      <c r="BC266" s="139"/>
      <c r="BD266" s="135"/>
      <c r="BE266" s="135"/>
      <c r="BF266" s="135"/>
      <c r="BG266" s="135"/>
      <c r="BH266" s="307"/>
      <c r="BI266" s="308"/>
      <c r="BJ266" s="308"/>
      <c r="BK266" s="308"/>
      <c r="BL266" s="307"/>
      <c r="BM266" s="308"/>
      <c r="BN266" s="308"/>
      <c r="BO266" s="300"/>
      <c r="BP266" s="308"/>
      <c r="BQ266" s="308"/>
      <c r="BR266" s="135"/>
      <c r="BS266" s="135"/>
      <c r="BT266" s="135"/>
      <c r="BU266" s="140"/>
      <c r="BV266" s="140"/>
    </row>
    <row r="267" spans="1:79" s="7" customFormat="1" ht="20.100000000000001" customHeight="1" x14ac:dyDescent="0.25">
      <c r="A267" s="555"/>
      <c r="B267" s="556"/>
      <c r="C267" s="111"/>
      <c r="D267" s="112"/>
      <c r="E267" s="126"/>
      <c r="F267" s="127"/>
      <c r="G267" s="128"/>
      <c r="H267" s="128"/>
      <c r="I267" s="128"/>
      <c r="J267" s="128"/>
      <c r="K267" s="129"/>
      <c r="L267" s="130"/>
      <c r="M267" s="131"/>
      <c r="N267" s="130"/>
      <c r="O267" s="135"/>
      <c r="P267" s="135"/>
      <c r="Q267" s="131"/>
      <c r="R267" s="130"/>
      <c r="S267" s="135"/>
      <c r="T267" s="135"/>
      <c r="U267" s="131"/>
      <c r="V267" s="130"/>
      <c r="W267" s="135"/>
      <c r="X267" s="135"/>
      <c r="Y267" s="135"/>
      <c r="Z267" s="131"/>
      <c r="AA267" s="111"/>
      <c r="AB267" s="111"/>
      <c r="AC267" s="135"/>
      <c r="AD267" s="126"/>
      <c r="AE267" s="259"/>
      <c r="AF267" s="260"/>
      <c r="AG267" s="260"/>
      <c r="AH267" s="260"/>
      <c r="AI267" s="260"/>
      <c r="AJ267" s="260"/>
      <c r="AK267" s="260"/>
      <c r="AL267" s="260"/>
      <c r="AM267" s="260"/>
      <c r="AN267" s="260"/>
      <c r="AO267" s="260"/>
      <c r="AP267" s="260"/>
      <c r="AQ267" s="260"/>
      <c r="AR267" s="260"/>
      <c r="AS267" s="260"/>
      <c r="AT267" s="260"/>
      <c r="AU267" s="260"/>
      <c r="AV267" s="260"/>
      <c r="AW267" s="260"/>
      <c r="AX267" s="260"/>
      <c r="AY267" s="260"/>
      <c r="AZ267" s="260"/>
      <c r="BA267" s="260"/>
      <c r="BB267" s="138"/>
      <c r="BC267" s="139"/>
      <c r="BD267" s="135"/>
      <c r="BE267" s="135"/>
      <c r="BF267" s="135"/>
      <c r="BG267" s="135"/>
      <c r="BH267" s="111">
        <f>+'[1]PRESUP. URB. GYP 99 SAS ZOMAC'!F179/10</f>
        <v>10535152.4</v>
      </c>
      <c r="BI267" s="135">
        <f t="shared" si="29"/>
        <v>10535152.4</v>
      </c>
      <c r="BJ267" s="135">
        <f t="shared" si="29"/>
        <v>10535152.4</v>
      </c>
      <c r="BK267" s="135">
        <f t="shared" si="29"/>
        <v>10535152.4</v>
      </c>
      <c r="BL267" s="111">
        <f t="shared" si="29"/>
        <v>10535152.4</v>
      </c>
      <c r="BM267" s="135">
        <f t="shared" si="29"/>
        <v>10535152.4</v>
      </c>
      <c r="BN267" s="135">
        <f t="shared" si="29"/>
        <v>10535152.4</v>
      </c>
      <c r="BO267" s="126">
        <f t="shared" si="29"/>
        <v>10535152.4</v>
      </c>
      <c r="BP267" s="135">
        <f t="shared" si="29"/>
        <v>10535152.4</v>
      </c>
      <c r="BQ267" s="135">
        <f t="shared" si="29"/>
        <v>10535152.4</v>
      </c>
      <c r="BR267" s="135"/>
      <c r="BS267" s="135"/>
      <c r="BT267" s="135"/>
      <c r="BU267" s="140"/>
      <c r="BV267" s="140"/>
      <c r="BW267" s="7">
        <f>SUM(C267:BV267)</f>
        <v>105351524.00000001</v>
      </c>
      <c r="BX267" s="7">
        <f>+'[1]PRESUP. URB. GYP 99 SAS ZOMAC'!F179</f>
        <v>105351524</v>
      </c>
      <c r="BY267" s="7">
        <f>+BX267-BW267</f>
        <v>0</v>
      </c>
    </row>
    <row r="268" spans="1:79" s="7" customFormat="1" ht="20.100000000000001" customHeight="1" x14ac:dyDescent="0.25">
      <c r="A268" s="555" t="str">
        <f>+'[1]PRESUP. URB. GYP 99 SAS ZOMAC'!A180</f>
        <v>OE6</v>
      </c>
      <c r="B268" s="556" t="str">
        <f>+'[1]PRESUP. URB. GYP 99 SAS ZOMAC'!B180</f>
        <v>S.T.I. de SEMICODO PVC-S de Ø6"X45</v>
      </c>
      <c r="C268" s="111"/>
      <c r="D268" s="112"/>
      <c r="E268" s="126"/>
      <c r="F268" s="127"/>
      <c r="G268" s="128"/>
      <c r="H268" s="128"/>
      <c r="I268" s="128"/>
      <c r="J268" s="128"/>
      <c r="K268" s="129"/>
      <c r="L268" s="130"/>
      <c r="M268" s="131"/>
      <c r="N268" s="130"/>
      <c r="O268" s="135"/>
      <c r="P268" s="135"/>
      <c r="Q268" s="131"/>
      <c r="R268" s="130"/>
      <c r="S268" s="135"/>
      <c r="T268" s="135"/>
      <c r="U268" s="131"/>
      <c r="V268" s="130"/>
      <c r="W268" s="135"/>
      <c r="X268" s="135"/>
      <c r="Y268" s="135"/>
      <c r="Z268" s="131"/>
      <c r="AA268" s="111"/>
      <c r="AB268" s="111"/>
      <c r="AC268" s="135"/>
      <c r="AD268" s="126"/>
      <c r="AE268" s="259"/>
      <c r="AF268" s="260"/>
      <c r="AG268" s="260"/>
      <c r="AH268" s="260"/>
      <c r="AI268" s="260"/>
      <c r="AJ268" s="260"/>
      <c r="AK268" s="260"/>
      <c r="AL268" s="260"/>
      <c r="AM268" s="260"/>
      <c r="AN268" s="260"/>
      <c r="AO268" s="260"/>
      <c r="AP268" s="260"/>
      <c r="AQ268" s="260"/>
      <c r="AR268" s="260"/>
      <c r="AS268" s="260"/>
      <c r="AT268" s="260"/>
      <c r="AU268" s="260"/>
      <c r="AV268" s="260"/>
      <c r="AW268" s="260"/>
      <c r="AX268" s="260"/>
      <c r="AY268" s="260"/>
      <c r="AZ268" s="260"/>
      <c r="BA268" s="260"/>
      <c r="BB268" s="138"/>
      <c r="BC268" s="139"/>
      <c r="BD268" s="135"/>
      <c r="BE268" s="135"/>
      <c r="BF268" s="135"/>
      <c r="BG268" s="135"/>
      <c r="BH268" s="306"/>
      <c r="BI268" s="305"/>
      <c r="BJ268" s="305"/>
      <c r="BK268" s="305"/>
      <c r="BL268" s="306"/>
      <c r="BM268" s="305"/>
      <c r="BN268" s="305"/>
      <c r="BO268" s="309"/>
      <c r="BP268" s="305"/>
      <c r="BQ268" s="305"/>
      <c r="BR268" s="135"/>
      <c r="BS268" s="135"/>
      <c r="BT268" s="135"/>
      <c r="BU268" s="140"/>
      <c r="BV268" s="140"/>
    </row>
    <row r="269" spans="1:79" s="7" customFormat="1" ht="20.100000000000001" customHeight="1" x14ac:dyDescent="0.25">
      <c r="A269" s="555"/>
      <c r="B269" s="556"/>
      <c r="C269" s="111"/>
      <c r="D269" s="112"/>
      <c r="E269" s="126"/>
      <c r="F269" s="127"/>
      <c r="G269" s="128"/>
      <c r="H269" s="128"/>
      <c r="I269" s="128"/>
      <c r="J269" s="128"/>
      <c r="K269" s="129"/>
      <c r="L269" s="130"/>
      <c r="M269" s="131"/>
      <c r="N269" s="130"/>
      <c r="O269" s="135"/>
      <c r="P269" s="135"/>
      <c r="Q269" s="131"/>
      <c r="R269" s="130"/>
      <c r="S269" s="135"/>
      <c r="T269" s="135"/>
      <c r="U269" s="131"/>
      <c r="V269" s="130"/>
      <c r="W269" s="135"/>
      <c r="X269" s="135"/>
      <c r="Y269" s="135"/>
      <c r="Z269" s="131"/>
      <c r="AA269" s="111"/>
      <c r="AB269" s="111"/>
      <c r="AC269" s="135"/>
      <c r="AD269" s="126"/>
      <c r="AE269" s="259"/>
      <c r="AF269" s="260"/>
      <c r="AG269" s="260"/>
      <c r="AH269" s="260"/>
      <c r="AI269" s="260"/>
      <c r="AJ269" s="260"/>
      <c r="AK269" s="260"/>
      <c r="AL269" s="260"/>
      <c r="AM269" s="260"/>
      <c r="AN269" s="260"/>
      <c r="AO269" s="260"/>
      <c r="AP269" s="260"/>
      <c r="AQ269" s="260"/>
      <c r="AR269" s="260"/>
      <c r="AS269" s="260"/>
      <c r="AT269" s="260"/>
      <c r="AU269" s="260"/>
      <c r="AV269" s="260"/>
      <c r="AW269" s="260"/>
      <c r="AX269" s="260"/>
      <c r="AY269" s="260"/>
      <c r="AZ269" s="260"/>
      <c r="BA269" s="260"/>
      <c r="BB269" s="138"/>
      <c r="BC269" s="139"/>
      <c r="BD269" s="135"/>
      <c r="BE269" s="135"/>
      <c r="BF269" s="135"/>
      <c r="BG269" s="135"/>
      <c r="BH269" s="111">
        <f>+'[1]PRESUP. URB. GYP 99 SAS ZOMAC'!F180/10</f>
        <v>5433652.4000000004</v>
      </c>
      <c r="BI269" s="135">
        <f t="shared" si="29"/>
        <v>5433652.4000000004</v>
      </c>
      <c r="BJ269" s="135">
        <f t="shared" si="29"/>
        <v>5433652.4000000004</v>
      </c>
      <c r="BK269" s="135">
        <f t="shared" si="29"/>
        <v>5433652.4000000004</v>
      </c>
      <c r="BL269" s="111">
        <f t="shared" si="29"/>
        <v>5433652.4000000004</v>
      </c>
      <c r="BM269" s="135">
        <f t="shared" si="29"/>
        <v>5433652.4000000004</v>
      </c>
      <c r="BN269" s="135">
        <f t="shared" si="29"/>
        <v>5433652.4000000004</v>
      </c>
      <c r="BO269" s="126">
        <f t="shared" si="29"/>
        <v>5433652.4000000004</v>
      </c>
      <c r="BP269" s="135">
        <f t="shared" si="29"/>
        <v>5433652.4000000004</v>
      </c>
      <c r="BQ269" s="135">
        <f t="shared" si="29"/>
        <v>5433652.4000000004</v>
      </c>
      <c r="BR269" s="135"/>
      <c r="BS269" s="135"/>
      <c r="BT269" s="135"/>
      <c r="BU269" s="140"/>
      <c r="BV269" s="140"/>
      <c r="BW269" s="7">
        <f>SUM(C269:BV269)</f>
        <v>54336523.999999993</v>
      </c>
      <c r="BX269" s="7">
        <f>+'[1]PRESUP. URB. GYP 99 SAS ZOMAC'!F180</f>
        <v>54336524</v>
      </c>
      <c r="BY269" s="7">
        <f>+BX269-BW269</f>
        <v>0</v>
      </c>
    </row>
    <row r="270" spans="1:79" s="7" customFormat="1" ht="20.100000000000001" customHeight="1" x14ac:dyDescent="0.25">
      <c r="A270" s="555" t="str">
        <f>+'[1]PRESUP. URB. GYP 99 SAS ZOMAC'!A181</f>
        <v>OE7</v>
      </c>
      <c r="B270" s="556" t="str">
        <f>+'[1]PRESUP. URB. GYP 99 SAS ZOMAC'!B181</f>
        <v>S.T.I. de SILLA-YEE PVC-S de Ø315X160mm</v>
      </c>
      <c r="C270" s="111"/>
      <c r="D270" s="112"/>
      <c r="E270" s="126"/>
      <c r="F270" s="127"/>
      <c r="G270" s="128"/>
      <c r="H270" s="128"/>
      <c r="I270" s="128"/>
      <c r="J270" s="128"/>
      <c r="K270" s="129"/>
      <c r="L270" s="130"/>
      <c r="M270" s="131"/>
      <c r="N270" s="130"/>
      <c r="O270" s="135"/>
      <c r="P270" s="135"/>
      <c r="Q270" s="131"/>
      <c r="R270" s="130"/>
      <c r="S270" s="135"/>
      <c r="T270" s="135"/>
      <c r="U270" s="131"/>
      <c r="V270" s="130"/>
      <c r="W270" s="135"/>
      <c r="X270" s="135"/>
      <c r="Y270" s="135"/>
      <c r="Z270" s="131"/>
      <c r="AA270" s="111"/>
      <c r="AB270" s="111"/>
      <c r="AC270" s="135"/>
      <c r="AD270" s="126"/>
      <c r="AE270" s="259"/>
      <c r="AF270" s="260"/>
      <c r="AG270" s="260"/>
      <c r="AH270" s="260"/>
      <c r="AI270" s="260"/>
      <c r="AJ270" s="260"/>
      <c r="AK270" s="260"/>
      <c r="AL270" s="260"/>
      <c r="AM270" s="260"/>
      <c r="AN270" s="260"/>
      <c r="AO270" s="260"/>
      <c r="AP270" s="260"/>
      <c r="AQ270" s="260"/>
      <c r="AR270" s="260"/>
      <c r="AS270" s="260"/>
      <c r="AT270" s="260"/>
      <c r="AU270" s="260"/>
      <c r="AV270" s="260"/>
      <c r="AW270" s="260"/>
      <c r="AX270" s="260"/>
      <c r="AY270" s="260"/>
      <c r="AZ270" s="260"/>
      <c r="BA270" s="260"/>
      <c r="BB270" s="138"/>
      <c r="BC270" s="139"/>
      <c r="BD270" s="135"/>
      <c r="BE270" s="135"/>
      <c r="BF270" s="135"/>
      <c r="BG270" s="135"/>
      <c r="BH270" s="307"/>
      <c r="BI270" s="308"/>
      <c r="BJ270" s="308"/>
      <c r="BK270" s="308"/>
      <c r="BL270" s="307"/>
      <c r="BM270" s="308"/>
      <c r="BN270" s="308"/>
      <c r="BO270" s="300"/>
      <c r="BP270" s="308"/>
      <c r="BQ270" s="308"/>
      <c r="BR270" s="135"/>
      <c r="BS270" s="135"/>
      <c r="BT270" s="135"/>
      <c r="BU270" s="140"/>
      <c r="BV270" s="140"/>
    </row>
    <row r="271" spans="1:79" s="7" customFormat="1" ht="20.100000000000001" customHeight="1" x14ac:dyDescent="0.25">
      <c r="A271" s="555"/>
      <c r="B271" s="556"/>
      <c r="C271" s="111"/>
      <c r="D271" s="112"/>
      <c r="E271" s="126"/>
      <c r="F271" s="127"/>
      <c r="G271" s="128"/>
      <c r="H271" s="128"/>
      <c r="I271" s="128"/>
      <c r="J271" s="128"/>
      <c r="K271" s="129"/>
      <c r="L271" s="130"/>
      <c r="M271" s="131"/>
      <c r="N271" s="130"/>
      <c r="O271" s="135"/>
      <c r="P271" s="135"/>
      <c r="Q271" s="131"/>
      <c r="R271" s="130"/>
      <c r="S271" s="135"/>
      <c r="T271" s="135"/>
      <c r="U271" s="131"/>
      <c r="V271" s="130"/>
      <c r="W271" s="135"/>
      <c r="X271" s="135"/>
      <c r="Y271" s="135"/>
      <c r="Z271" s="131"/>
      <c r="AA271" s="111"/>
      <c r="AB271" s="111"/>
      <c r="AC271" s="135"/>
      <c r="AD271" s="126"/>
      <c r="AE271" s="259"/>
      <c r="AF271" s="260"/>
      <c r="AG271" s="260"/>
      <c r="AH271" s="260"/>
      <c r="AI271" s="260"/>
      <c r="AJ271" s="260"/>
      <c r="AK271" s="260"/>
      <c r="AL271" s="260"/>
      <c r="AM271" s="260"/>
      <c r="AN271" s="260"/>
      <c r="AO271" s="260"/>
      <c r="AP271" s="260"/>
      <c r="AQ271" s="260"/>
      <c r="AR271" s="260"/>
      <c r="AS271" s="260"/>
      <c r="AT271" s="260"/>
      <c r="AU271" s="260"/>
      <c r="AV271" s="260"/>
      <c r="AW271" s="260"/>
      <c r="AX271" s="260"/>
      <c r="AY271" s="260"/>
      <c r="AZ271" s="260"/>
      <c r="BA271" s="260"/>
      <c r="BB271" s="138"/>
      <c r="BC271" s="139"/>
      <c r="BD271" s="135"/>
      <c r="BE271" s="135"/>
      <c r="BF271" s="135"/>
      <c r="BG271" s="135"/>
      <c r="BH271" s="111">
        <f>+'[1]PRESUP. URB. GYP 99 SAS ZOMAC'!F181/10</f>
        <v>1669839.6</v>
      </c>
      <c r="BI271" s="135">
        <f t="shared" si="29"/>
        <v>1669839.6</v>
      </c>
      <c r="BJ271" s="135">
        <f t="shared" si="29"/>
        <v>1669839.6</v>
      </c>
      <c r="BK271" s="135">
        <f t="shared" si="29"/>
        <v>1669839.6</v>
      </c>
      <c r="BL271" s="111">
        <f t="shared" si="29"/>
        <v>1669839.6</v>
      </c>
      <c r="BM271" s="135">
        <f t="shared" si="29"/>
        <v>1669839.6</v>
      </c>
      <c r="BN271" s="135">
        <f t="shared" si="29"/>
        <v>1669839.6</v>
      </c>
      <c r="BO271" s="126">
        <f t="shared" si="29"/>
        <v>1669839.6</v>
      </c>
      <c r="BP271" s="135">
        <f t="shared" si="29"/>
        <v>1669839.6</v>
      </c>
      <c r="BQ271" s="135">
        <f t="shared" si="29"/>
        <v>1669839.6</v>
      </c>
      <c r="BR271" s="135"/>
      <c r="BS271" s="135"/>
      <c r="BT271" s="135"/>
      <c r="BU271" s="140"/>
      <c r="BV271" s="140"/>
      <c r="BW271" s="7">
        <f>SUM(C271:BV271)</f>
        <v>16698395.999999998</v>
      </c>
      <c r="BX271" s="7">
        <f>+'[1]PRESUP. URB. GYP 99 SAS ZOMAC'!F181</f>
        <v>16698396</v>
      </c>
      <c r="BY271" s="7">
        <f>+BX271-BW271</f>
        <v>0</v>
      </c>
    </row>
    <row r="272" spans="1:79" s="7" customFormat="1" ht="20.100000000000001" customHeight="1" x14ac:dyDescent="0.25">
      <c r="A272" s="555" t="str">
        <f>+'[1]PRESUP. URB. GYP 99 SAS ZOMAC'!A182</f>
        <v>OE8</v>
      </c>
      <c r="B272" s="556" t="str">
        <f>+'[1]PRESUP. URB. GYP 99 SAS ZOMAC'!B182</f>
        <v>S.T.I. de SILLA-YEE PVC-S de Ø400X160mm</v>
      </c>
      <c r="C272" s="111"/>
      <c r="D272" s="112"/>
      <c r="E272" s="126"/>
      <c r="F272" s="127"/>
      <c r="G272" s="128"/>
      <c r="H272" s="128"/>
      <c r="I272" s="128"/>
      <c r="J272" s="128"/>
      <c r="K272" s="129"/>
      <c r="L272" s="130"/>
      <c r="M272" s="131"/>
      <c r="N272" s="130"/>
      <c r="O272" s="135"/>
      <c r="P272" s="135"/>
      <c r="Q272" s="131"/>
      <c r="R272" s="130"/>
      <c r="S272" s="135"/>
      <c r="T272" s="135"/>
      <c r="U272" s="131"/>
      <c r="V272" s="130"/>
      <c r="W272" s="135"/>
      <c r="X272" s="135"/>
      <c r="Y272" s="135"/>
      <c r="Z272" s="131"/>
      <c r="AA272" s="111"/>
      <c r="AB272" s="111"/>
      <c r="AC272" s="135"/>
      <c r="AD272" s="126"/>
      <c r="AE272" s="259"/>
      <c r="AF272" s="260"/>
      <c r="AG272" s="260"/>
      <c r="AH272" s="260"/>
      <c r="AI272" s="260"/>
      <c r="AJ272" s="260"/>
      <c r="AK272" s="260"/>
      <c r="AL272" s="260"/>
      <c r="AM272" s="260"/>
      <c r="AN272" s="260"/>
      <c r="AO272" s="260"/>
      <c r="AP272" s="260"/>
      <c r="AQ272" s="260"/>
      <c r="AR272" s="260"/>
      <c r="AS272" s="260"/>
      <c r="AT272" s="260"/>
      <c r="AU272" s="260"/>
      <c r="AV272" s="260"/>
      <c r="AW272" s="260"/>
      <c r="AX272" s="260"/>
      <c r="AY272" s="260"/>
      <c r="AZ272" s="260"/>
      <c r="BA272" s="260"/>
      <c r="BB272" s="138"/>
      <c r="BC272" s="139"/>
      <c r="BD272" s="135"/>
      <c r="BE272" s="135"/>
      <c r="BF272" s="135"/>
      <c r="BG272" s="135"/>
      <c r="BH272" s="306"/>
      <c r="BI272" s="305"/>
      <c r="BJ272" s="305"/>
      <c r="BK272" s="305"/>
      <c r="BL272" s="306"/>
      <c r="BM272" s="305"/>
      <c r="BN272" s="305"/>
      <c r="BO272" s="309"/>
      <c r="BP272" s="305"/>
      <c r="BQ272" s="305"/>
      <c r="BR272" s="135"/>
      <c r="BS272" s="135"/>
      <c r="BT272" s="135"/>
      <c r="BU272" s="140"/>
      <c r="BV272" s="140"/>
    </row>
    <row r="273" spans="1:77" s="7" customFormat="1" ht="20.100000000000001" customHeight="1" x14ac:dyDescent="0.25">
      <c r="A273" s="555"/>
      <c r="B273" s="556"/>
      <c r="C273" s="111"/>
      <c r="D273" s="112"/>
      <c r="E273" s="126"/>
      <c r="F273" s="127"/>
      <c r="G273" s="128"/>
      <c r="H273" s="128"/>
      <c r="I273" s="128"/>
      <c r="J273" s="128"/>
      <c r="K273" s="129"/>
      <c r="L273" s="130"/>
      <c r="M273" s="131"/>
      <c r="N273" s="130"/>
      <c r="O273" s="135"/>
      <c r="P273" s="135"/>
      <c r="Q273" s="131"/>
      <c r="R273" s="130"/>
      <c r="S273" s="135"/>
      <c r="T273" s="135"/>
      <c r="U273" s="131"/>
      <c r="V273" s="130"/>
      <c r="W273" s="135"/>
      <c r="X273" s="135"/>
      <c r="Y273" s="135"/>
      <c r="Z273" s="131"/>
      <c r="AA273" s="111"/>
      <c r="AB273" s="111"/>
      <c r="AC273" s="135"/>
      <c r="AD273" s="126"/>
      <c r="AE273" s="259"/>
      <c r="AF273" s="260"/>
      <c r="AG273" s="260"/>
      <c r="AH273" s="260"/>
      <c r="AI273" s="260"/>
      <c r="AJ273" s="260"/>
      <c r="AK273" s="260"/>
      <c r="AL273" s="260"/>
      <c r="AM273" s="260"/>
      <c r="AN273" s="260"/>
      <c r="AO273" s="260"/>
      <c r="AP273" s="260"/>
      <c r="AQ273" s="260"/>
      <c r="AR273" s="260"/>
      <c r="AS273" s="260"/>
      <c r="AT273" s="260"/>
      <c r="AU273" s="260"/>
      <c r="AV273" s="260"/>
      <c r="AW273" s="260"/>
      <c r="AX273" s="260"/>
      <c r="AY273" s="260"/>
      <c r="AZ273" s="260"/>
      <c r="BA273" s="260"/>
      <c r="BB273" s="138"/>
      <c r="BC273" s="139"/>
      <c r="BD273" s="135"/>
      <c r="BE273" s="135"/>
      <c r="BF273" s="135"/>
      <c r="BG273" s="135"/>
      <c r="BH273" s="111">
        <f>+'[1]PRESUP. URB. GYP 99 SAS ZOMAC'!F182/10</f>
        <v>2199012.4</v>
      </c>
      <c r="BI273" s="135">
        <f t="shared" si="29"/>
        <v>2199012.4</v>
      </c>
      <c r="BJ273" s="135">
        <f t="shared" si="29"/>
        <v>2199012.4</v>
      </c>
      <c r="BK273" s="135">
        <f t="shared" si="29"/>
        <v>2199012.4</v>
      </c>
      <c r="BL273" s="111">
        <f t="shared" si="29"/>
        <v>2199012.4</v>
      </c>
      <c r="BM273" s="135">
        <f t="shared" si="29"/>
        <v>2199012.4</v>
      </c>
      <c r="BN273" s="135">
        <f t="shared" si="29"/>
        <v>2199012.4</v>
      </c>
      <c r="BO273" s="126">
        <f t="shared" si="29"/>
        <v>2199012.4</v>
      </c>
      <c r="BP273" s="135">
        <f t="shared" si="29"/>
        <v>2199012.4</v>
      </c>
      <c r="BQ273" s="135">
        <f t="shared" si="29"/>
        <v>2199012.4</v>
      </c>
      <c r="BR273" s="135"/>
      <c r="BS273" s="135"/>
      <c r="BT273" s="135"/>
      <c r="BU273" s="140"/>
      <c r="BV273" s="140"/>
      <c r="BW273" s="7">
        <f>SUM(C273:BV273)</f>
        <v>21990123.999999996</v>
      </c>
      <c r="BX273" s="7">
        <f>+'[1]PRESUP. URB. GYP 99 SAS ZOMAC'!F182</f>
        <v>21990124</v>
      </c>
      <c r="BY273" s="7">
        <f>+BX273-BW273</f>
        <v>0</v>
      </c>
    </row>
    <row r="274" spans="1:77" s="7" customFormat="1" ht="20.100000000000001" customHeight="1" x14ac:dyDescent="0.25">
      <c r="A274" s="555" t="str">
        <f>+'[1]PRESUP. URB. GYP 99 SAS ZOMAC'!A183</f>
        <v>OE9</v>
      </c>
      <c r="B274" s="556" t="str">
        <f>+'[1]PRESUP. URB. GYP 99 SAS ZOMAC'!B183</f>
        <v>S.T.I. de SILLA-YEE PVC-S de Ø500X160mm</v>
      </c>
      <c r="C274" s="111"/>
      <c r="D274" s="112"/>
      <c r="E274" s="126"/>
      <c r="F274" s="127"/>
      <c r="G274" s="128"/>
      <c r="H274" s="128"/>
      <c r="I274" s="128"/>
      <c r="J274" s="128"/>
      <c r="K274" s="129"/>
      <c r="L274" s="130"/>
      <c r="M274" s="131"/>
      <c r="N274" s="130"/>
      <c r="O274" s="135"/>
      <c r="P274" s="135"/>
      <c r="Q274" s="131"/>
      <c r="R274" s="130"/>
      <c r="S274" s="135"/>
      <c r="T274" s="135"/>
      <c r="U274" s="131"/>
      <c r="V274" s="130"/>
      <c r="W274" s="135"/>
      <c r="X274" s="135"/>
      <c r="Y274" s="135"/>
      <c r="Z274" s="131"/>
      <c r="AA274" s="111"/>
      <c r="AB274" s="111"/>
      <c r="AC274" s="135"/>
      <c r="AD274" s="126"/>
      <c r="AE274" s="259"/>
      <c r="AF274" s="260"/>
      <c r="AG274" s="260"/>
      <c r="AH274" s="260"/>
      <c r="AI274" s="260"/>
      <c r="AJ274" s="260"/>
      <c r="AK274" s="260"/>
      <c r="AL274" s="260"/>
      <c r="AM274" s="260"/>
      <c r="AN274" s="260"/>
      <c r="AO274" s="260"/>
      <c r="AP274" s="260"/>
      <c r="AQ274" s="260"/>
      <c r="AR274" s="260"/>
      <c r="AS274" s="260"/>
      <c r="AT274" s="260"/>
      <c r="AU274" s="260"/>
      <c r="AV274" s="260"/>
      <c r="AW274" s="260"/>
      <c r="AX274" s="260"/>
      <c r="AY274" s="260"/>
      <c r="AZ274" s="260"/>
      <c r="BA274" s="260"/>
      <c r="BB274" s="138"/>
      <c r="BC274" s="139"/>
      <c r="BD274" s="135"/>
      <c r="BE274" s="135"/>
      <c r="BF274" s="135"/>
      <c r="BG274" s="135"/>
      <c r="BH274" s="307"/>
      <c r="BI274" s="308"/>
      <c r="BJ274" s="308"/>
      <c r="BK274" s="308"/>
      <c r="BL274" s="307"/>
      <c r="BM274" s="308"/>
      <c r="BN274" s="308"/>
      <c r="BO274" s="300"/>
      <c r="BP274" s="308"/>
      <c r="BQ274" s="308"/>
      <c r="BR274" s="135"/>
      <c r="BS274" s="135"/>
      <c r="BT274" s="135"/>
      <c r="BU274" s="140"/>
      <c r="BV274" s="140"/>
    </row>
    <row r="275" spans="1:77" s="7" customFormat="1" ht="20.100000000000001" customHeight="1" x14ac:dyDescent="0.25">
      <c r="A275" s="555"/>
      <c r="B275" s="556"/>
      <c r="C275" s="111"/>
      <c r="D275" s="112"/>
      <c r="E275" s="126"/>
      <c r="F275" s="127"/>
      <c r="G275" s="128"/>
      <c r="H275" s="128"/>
      <c r="I275" s="128"/>
      <c r="J275" s="128"/>
      <c r="K275" s="129"/>
      <c r="L275" s="130"/>
      <c r="M275" s="131"/>
      <c r="N275" s="130"/>
      <c r="O275" s="135"/>
      <c r="P275" s="135"/>
      <c r="Q275" s="131"/>
      <c r="R275" s="130"/>
      <c r="S275" s="135"/>
      <c r="T275" s="135"/>
      <c r="U275" s="131"/>
      <c r="V275" s="130"/>
      <c r="W275" s="135"/>
      <c r="X275" s="135"/>
      <c r="Y275" s="135"/>
      <c r="Z275" s="131"/>
      <c r="AA275" s="111"/>
      <c r="AB275" s="111"/>
      <c r="AC275" s="135"/>
      <c r="AD275" s="126"/>
      <c r="AE275" s="259"/>
      <c r="AF275" s="260"/>
      <c r="AG275" s="260"/>
      <c r="AH275" s="260"/>
      <c r="AI275" s="260"/>
      <c r="AJ275" s="260"/>
      <c r="AK275" s="260"/>
      <c r="AL275" s="260"/>
      <c r="AM275" s="260"/>
      <c r="AN275" s="260"/>
      <c r="AO275" s="260"/>
      <c r="AP275" s="260"/>
      <c r="AQ275" s="260"/>
      <c r="AR275" s="260"/>
      <c r="AS275" s="260"/>
      <c r="AT275" s="260"/>
      <c r="AU275" s="260"/>
      <c r="AV275" s="260"/>
      <c r="AW275" s="260"/>
      <c r="AX275" s="260"/>
      <c r="AY275" s="260"/>
      <c r="AZ275" s="260"/>
      <c r="BA275" s="260"/>
      <c r="BB275" s="138"/>
      <c r="BC275" s="139"/>
      <c r="BD275" s="135"/>
      <c r="BE275" s="135"/>
      <c r="BF275" s="135"/>
      <c r="BG275" s="135"/>
      <c r="BH275" s="111">
        <f>+'[1]PRESUP. URB. GYP 99 SAS ZOMAC'!F183/10</f>
        <v>3467250</v>
      </c>
      <c r="BI275" s="135">
        <f t="shared" si="29"/>
        <v>3467250</v>
      </c>
      <c r="BJ275" s="135">
        <f t="shared" si="29"/>
        <v>3467250</v>
      </c>
      <c r="BK275" s="135">
        <f t="shared" si="29"/>
        <v>3467250</v>
      </c>
      <c r="BL275" s="111">
        <f t="shared" si="29"/>
        <v>3467250</v>
      </c>
      <c r="BM275" s="135">
        <f t="shared" si="29"/>
        <v>3467250</v>
      </c>
      <c r="BN275" s="135">
        <f t="shared" si="29"/>
        <v>3467250</v>
      </c>
      <c r="BO275" s="126">
        <f t="shared" si="29"/>
        <v>3467250</v>
      </c>
      <c r="BP275" s="135">
        <f t="shared" si="29"/>
        <v>3467250</v>
      </c>
      <c r="BQ275" s="135">
        <f t="shared" si="29"/>
        <v>3467250</v>
      </c>
      <c r="BR275" s="135"/>
      <c r="BS275" s="135"/>
      <c r="BT275" s="135"/>
      <c r="BU275" s="140"/>
      <c r="BV275" s="140"/>
      <c r="BW275" s="7">
        <f>SUM(C275:BV275)</f>
        <v>34672500</v>
      </c>
      <c r="BX275" s="7">
        <f>+'[1]PRESUP. URB. GYP 99 SAS ZOMAC'!F183</f>
        <v>34672500</v>
      </c>
      <c r="BY275" s="7">
        <f>+BX275-BW275</f>
        <v>0</v>
      </c>
    </row>
    <row r="276" spans="1:77" s="7" customFormat="1" ht="20.100000000000001" customHeight="1" x14ac:dyDescent="0.25">
      <c r="A276" s="555" t="str">
        <f>+'[1]PRESUP. URB. GYP 99 SAS ZOMAC'!A184</f>
        <v>OE10</v>
      </c>
      <c r="B276" s="556" t="str">
        <f>+'[1]PRESUP. URB. GYP 99 SAS ZOMAC'!B184</f>
        <v xml:space="preserve">S.T.I. de Tubería PEAD-PN16-RDE11 de Ø3" (75 mm) </v>
      </c>
      <c r="C276" s="111"/>
      <c r="D276" s="112"/>
      <c r="E276" s="126"/>
      <c r="F276" s="127"/>
      <c r="G276" s="128"/>
      <c r="H276" s="128"/>
      <c r="I276" s="128"/>
      <c r="J276" s="128"/>
      <c r="K276" s="129"/>
      <c r="L276" s="130"/>
      <c r="M276" s="131"/>
      <c r="N276" s="130"/>
      <c r="O276" s="135"/>
      <c r="P276" s="135"/>
      <c r="Q276" s="131"/>
      <c r="R276" s="130"/>
      <c r="S276" s="135"/>
      <c r="T276" s="135"/>
      <c r="U276" s="131"/>
      <c r="V276" s="130"/>
      <c r="W276" s="135"/>
      <c r="X276" s="135"/>
      <c r="Y276" s="135"/>
      <c r="Z276" s="131"/>
      <c r="AA276" s="111"/>
      <c r="AB276" s="111"/>
      <c r="AC276" s="135"/>
      <c r="AD276" s="126"/>
      <c r="AE276" s="259"/>
      <c r="AF276" s="260"/>
      <c r="AG276" s="260"/>
      <c r="AH276" s="260"/>
      <c r="AI276" s="260"/>
      <c r="AJ276" s="260"/>
      <c r="AK276" s="260"/>
      <c r="AL276" s="260"/>
      <c r="AM276" s="260"/>
      <c r="AN276" s="260"/>
      <c r="AO276" s="260"/>
      <c r="AP276" s="260"/>
      <c r="AQ276" s="260"/>
      <c r="AR276" s="260"/>
      <c r="AS276" s="260"/>
      <c r="AT276" s="260"/>
      <c r="AU276" s="260"/>
      <c r="AV276" s="260"/>
      <c r="AW276" s="260"/>
      <c r="AX276" s="260"/>
      <c r="AY276" s="260"/>
      <c r="AZ276" s="260"/>
      <c r="BA276" s="260"/>
      <c r="BB276" s="138"/>
      <c r="BC276" s="139"/>
      <c r="BD276" s="135"/>
      <c r="BE276" s="135"/>
      <c r="BF276" s="135"/>
      <c r="BG276" s="135"/>
      <c r="BH276" s="306"/>
      <c r="BI276" s="305"/>
      <c r="BJ276" s="305"/>
      <c r="BK276" s="305"/>
      <c r="BL276" s="306"/>
      <c r="BM276" s="305"/>
      <c r="BN276" s="305"/>
      <c r="BO276" s="309"/>
      <c r="BP276" s="305"/>
      <c r="BQ276" s="305"/>
      <c r="BR276" s="135"/>
      <c r="BS276" s="135"/>
      <c r="BT276" s="135"/>
      <c r="BU276" s="140"/>
      <c r="BV276" s="140"/>
    </row>
    <row r="277" spans="1:77" s="7" customFormat="1" ht="20.100000000000001" customHeight="1" x14ac:dyDescent="0.25">
      <c r="A277" s="555"/>
      <c r="B277" s="556"/>
      <c r="C277" s="111"/>
      <c r="D277" s="112"/>
      <c r="E277" s="126"/>
      <c r="F277" s="127"/>
      <c r="G277" s="128"/>
      <c r="H277" s="128"/>
      <c r="I277" s="128"/>
      <c r="J277" s="128"/>
      <c r="K277" s="129"/>
      <c r="L277" s="130"/>
      <c r="M277" s="131"/>
      <c r="N277" s="130"/>
      <c r="O277" s="135"/>
      <c r="P277" s="135"/>
      <c r="Q277" s="131"/>
      <c r="R277" s="130"/>
      <c r="S277" s="135"/>
      <c r="T277" s="135"/>
      <c r="U277" s="131"/>
      <c r="V277" s="130"/>
      <c r="W277" s="135"/>
      <c r="X277" s="135"/>
      <c r="Y277" s="135"/>
      <c r="Z277" s="131"/>
      <c r="AA277" s="111"/>
      <c r="AB277" s="111"/>
      <c r="AC277" s="135"/>
      <c r="AD277" s="126"/>
      <c r="AE277" s="259"/>
      <c r="AF277" s="260"/>
      <c r="AG277" s="260"/>
      <c r="AH277" s="260"/>
      <c r="AI277" s="260"/>
      <c r="AJ277" s="260"/>
      <c r="AK277" s="260"/>
      <c r="AL277" s="260"/>
      <c r="AM277" s="260"/>
      <c r="AN277" s="260"/>
      <c r="AO277" s="260"/>
      <c r="AP277" s="260"/>
      <c r="AQ277" s="260"/>
      <c r="AR277" s="260"/>
      <c r="AS277" s="260"/>
      <c r="AT277" s="260"/>
      <c r="AU277" s="260"/>
      <c r="AV277" s="260"/>
      <c r="AW277" s="260"/>
      <c r="AX277" s="260"/>
      <c r="AY277" s="260"/>
      <c r="AZ277" s="260"/>
      <c r="BA277" s="260"/>
      <c r="BB277" s="138"/>
      <c r="BC277" s="139"/>
      <c r="BD277" s="135"/>
      <c r="BE277" s="135"/>
      <c r="BF277" s="135"/>
      <c r="BG277" s="135"/>
      <c r="BH277" s="111">
        <f>+'[1]PRESUP. URB. GYP 99 SAS ZOMAC'!F184/10</f>
        <v>19538890.848000001</v>
      </c>
      <c r="BI277" s="135">
        <f t="shared" si="29"/>
        <v>19538890.848000001</v>
      </c>
      <c r="BJ277" s="135">
        <f t="shared" si="29"/>
        <v>19538890.848000001</v>
      </c>
      <c r="BK277" s="135">
        <f t="shared" si="29"/>
        <v>19538890.848000001</v>
      </c>
      <c r="BL277" s="111">
        <f t="shared" si="29"/>
        <v>19538890.848000001</v>
      </c>
      <c r="BM277" s="135">
        <f t="shared" si="29"/>
        <v>19538890.848000001</v>
      </c>
      <c r="BN277" s="135">
        <f t="shared" si="29"/>
        <v>19538890.848000001</v>
      </c>
      <c r="BO277" s="126">
        <f t="shared" si="29"/>
        <v>19538890.848000001</v>
      </c>
      <c r="BP277" s="135">
        <f t="shared" si="29"/>
        <v>19538890.848000001</v>
      </c>
      <c r="BQ277" s="135">
        <f t="shared" si="29"/>
        <v>19538890.848000001</v>
      </c>
      <c r="BR277" s="135"/>
      <c r="BS277" s="135"/>
      <c r="BT277" s="135"/>
      <c r="BU277" s="140"/>
      <c r="BV277" s="140"/>
      <c r="BW277" s="7">
        <f>SUM(C277:BV277)</f>
        <v>195388908.47999999</v>
      </c>
      <c r="BX277" s="7">
        <f>+'[1]PRESUP. URB. GYP 99 SAS ZOMAC'!F184</f>
        <v>195388908.48000002</v>
      </c>
      <c r="BY277" s="7">
        <f>+BX277-BW277</f>
        <v>0</v>
      </c>
    </row>
    <row r="278" spans="1:77" s="7" customFormat="1" ht="20.100000000000001" customHeight="1" x14ac:dyDescent="0.25">
      <c r="A278" s="555" t="str">
        <f>+'[1]PRESUP. URB. GYP 99 SAS ZOMAC'!A185</f>
        <v>OE11</v>
      </c>
      <c r="B278" s="556" t="str">
        <f>+'[1]PRESUP. URB. GYP 99 SAS ZOMAC'!B185</f>
        <v>S.T.I. de CODO45 PEAD-PN16(Ø4"-110mm)X45</v>
      </c>
      <c r="C278" s="111"/>
      <c r="D278" s="112"/>
      <c r="E278" s="126"/>
      <c r="F278" s="127"/>
      <c r="G278" s="128"/>
      <c r="H278" s="128"/>
      <c r="I278" s="128"/>
      <c r="J278" s="128"/>
      <c r="K278" s="129"/>
      <c r="L278" s="130"/>
      <c r="M278" s="131"/>
      <c r="N278" s="130"/>
      <c r="O278" s="135"/>
      <c r="P278" s="135"/>
      <c r="Q278" s="131"/>
      <c r="R278" s="130"/>
      <c r="S278" s="135"/>
      <c r="T278" s="135"/>
      <c r="U278" s="131"/>
      <c r="V278" s="130"/>
      <c r="W278" s="135"/>
      <c r="X278" s="135"/>
      <c r="Y278" s="135"/>
      <c r="Z278" s="131"/>
      <c r="AA278" s="111"/>
      <c r="AB278" s="111"/>
      <c r="AC278" s="135"/>
      <c r="AD278" s="126"/>
      <c r="AE278" s="259"/>
      <c r="AF278" s="260"/>
      <c r="AG278" s="260"/>
      <c r="AH278" s="260"/>
      <c r="AI278" s="260"/>
      <c r="AJ278" s="260"/>
      <c r="AK278" s="260"/>
      <c r="AL278" s="260"/>
      <c r="AM278" s="260"/>
      <c r="AN278" s="260"/>
      <c r="AO278" s="260"/>
      <c r="AP278" s="260"/>
      <c r="AQ278" s="260"/>
      <c r="AR278" s="260"/>
      <c r="AS278" s="260"/>
      <c r="AT278" s="260"/>
      <c r="AU278" s="260"/>
      <c r="AV278" s="260"/>
      <c r="AW278" s="260"/>
      <c r="AX278" s="260"/>
      <c r="AY278" s="260"/>
      <c r="AZ278" s="260"/>
      <c r="BA278" s="260"/>
      <c r="BB278" s="138"/>
      <c r="BC278" s="139"/>
      <c r="BD278" s="135"/>
      <c r="BE278" s="135"/>
      <c r="BF278" s="135"/>
      <c r="BG278" s="135"/>
      <c r="BH278" s="307"/>
      <c r="BI278" s="308"/>
      <c r="BJ278" s="308"/>
      <c r="BK278" s="308"/>
      <c r="BL278" s="307"/>
      <c r="BM278" s="308"/>
      <c r="BN278" s="308"/>
      <c r="BO278" s="300"/>
      <c r="BP278" s="308"/>
      <c r="BQ278" s="308"/>
      <c r="BR278" s="135"/>
      <c r="BS278" s="135"/>
      <c r="BT278" s="135"/>
      <c r="BU278" s="140"/>
      <c r="BV278" s="140"/>
    </row>
    <row r="279" spans="1:77" s="7" customFormat="1" ht="20.100000000000001" customHeight="1" x14ac:dyDescent="0.25">
      <c r="A279" s="555"/>
      <c r="B279" s="556"/>
      <c r="C279" s="111"/>
      <c r="D279" s="112"/>
      <c r="E279" s="126"/>
      <c r="F279" s="127"/>
      <c r="G279" s="128"/>
      <c r="H279" s="128"/>
      <c r="I279" s="128"/>
      <c r="J279" s="128"/>
      <c r="K279" s="129"/>
      <c r="L279" s="130"/>
      <c r="M279" s="131"/>
      <c r="N279" s="130"/>
      <c r="O279" s="135"/>
      <c r="P279" s="135"/>
      <c r="Q279" s="131"/>
      <c r="R279" s="130"/>
      <c r="S279" s="135"/>
      <c r="T279" s="135"/>
      <c r="U279" s="131"/>
      <c r="V279" s="130"/>
      <c r="W279" s="135"/>
      <c r="X279" s="135"/>
      <c r="Y279" s="135"/>
      <c r="Z279" s="131"/>
      <c r="AA279" s="111"/>
      <c r="AB279" s="111"/>
      <c r="AC279" s="135"/>
      <c r="AD279" s="126"/>
      <c r="AE279" s="259"/>
      <c r="AF279" s="260"/>
      <c r="AG279" s="260"/>
      <c r="AH279" s="260"/>
      <c r="AI279" s="260"/>
      <c r="AJ279" s="260"/>
      <c r="AK279" s="260"/>
      <c r="AL279" s="260"/>
      <c r="AM279" s="260"/>
      <c r="AN279" s="260"/>
      <c r="AO279" s="260"/>
      <c r="AP279" s="260"/>
      <c r="AQ279" s="260"/>
      <c r="AR279" s="260"/>
      <c r="AS279" s="260"/>
      <c r="AT279" s="260"/>
      <c r="AU279" s="260"/>
      <c r="AV279" s="260"/>
      <c r="AW279" s="260"/>
      <c r="AX279" s="260"/>
      <c r="AY279" s="260"/>
      <c r="AZ279" s="260"/>
      <c r="BA279" s="260"/>
      <c r="BB279" s="138"/>
      <c r="BC279" s="139"/>
      <c r="BD279" s="135"/>
      <c r="BE279" s="135"/>
      <c r="BF279" s="135"/>
      <c r="BG279" s="135"/>
      <c r="BH279" s="111">
        <f>+'[1]PRESUP. URB. GYP 99 SAS ZOMAC'!F185/10</f>
        <v>205857</v>
      </c>
      <c r="BI279" s="135">
        <f t="shared" si="29"/>
        <v>205857</v>
      </c>
      <c r="BJ279" s="135">
        <f t="shared" si="29"/>
        <v>205857</v>
      </c>
      <c r="BK279" s="135">
        <f t="shared" si="29"/>
        <v>205857</v>
      </c>
      <c r="BL279" s="111">
        <f t="shared" si="29"/>
        <v>205857</v>
      </c>
      <c r="BM279" s="135">
        <f t="shared" si="29"/>
        <v>205857</v>
      </c>
      <c r="BN279" s="135">
        <f t="shared" si="29"/>
        <v>205857</v>
      </c>
      <c r="BO279" s="126">
        <f t="shared" si="29"/>
        <v>205857</v>
      </c>
      <c r="BP279" s="135">
        <f t="shared" si="29"/>
        <v>205857</v>
      </c>
      <c r="BQ279" s="135">
        <f t="shared" si="29"/>
        <v>205857</v>
      </c>
      <c r="BR279" s="135"/>
      <c r="BS279" s="135"/>
      <c r="BT279" s="135"/>
      <c r="BU279" s="140"/>
      <c r="BV279" s="140"/>
      <c r="BW279" s="7">
        <f>SUM(C279:BV279)</f>
        <v>2058570</v>
      </c>
      <c r="BX279" s="7">
        <f>+'[1]PRESUP. URB. GYP 99 SAS ZOMAC'!F185</f>
        <v>2058570</v>
      </c>
      <c r="BY279" s="7">
        <f>+BX279-BW279</f>
        <v>0</v>
      </c>
    </row>
    <row r="280" spans="1:77" s="7" customFormat="1" ht="20.100000000000001" customHeight="1" x14ac:dyDescent="0.25">
      <c r="A280" s="555" t="str">
        <f>+'[1]PRESUP. URB. GYP 99 SAS ZOMAC'!A186</f>
        <v>OE12</v>
      </c>
      <c r="B280" s="556" t="str">
        <f>+'[1]PRESUP. URB. GYP 99 SAS ZOMAC'!B186</f>
        <v>S.T.I. de VÁLVULA TIPO VENTOSA EN HIERRO DÚCTIL (ASTM A-536) BRIDA (Ø1/2"), incluye accesorios</v>
      </c>
      <c r="C280" s="111"/>
      <c r="D280" s="112"/>
      <c r="E280" s="126"/>
      <c r="F280" s="127"/>
      <c r="G280" s="128"/>
      <c r="H280" s="128"/>
      <c r="I280" s="128"/>
      <c r="J280" s="128"/>
      <c r="K280" s="129"/>
      <c r="L280" s="130"/>
      <c r="M280" s="131"/>
      <c r="N280" s="130"/>
      <c r="O280" s="135"/>
      <c r="P280" s="135"/>
      <c r="Q280" s="131"/>
      <c r="R280" s="130"/>
      <c r="S280" s="135"/>
      <c r="T280" s="135"/>
      <c r="U280" s="131"/>
      <c r="V280" s="130"/>
      <c r="W280" s="135"/>
      <c r="X280" s="135"/>
      <c r="Y280" s="135"/>
      <c r="Z280" s="131"/>
      <c r="AA280" s="111"/>
      <c r="AB280" s="111"/>
      <c r="AC280" s="135"/>
      <c r="AD280" s="126"/>
      <c r="AE280" s="259"/>
      <c r="AF280" s="260"/>
      <c r="AG280" s="260"/>
      <c r="AH280" s="260"/>
      <c r="AI280" s="260"/>
      <c r="AJ280" s="260"/>
      <c r="AK280" s="260"/>
      <c r="AL280" s="260"/>
      <c r="AM280" s="260"/>
      <c r="AN280" s="260"/>
      <c r="AO280" s="260"/>
      <c r="AP280" s="260"/>
      <c r="AQ280" s="260"/>
      <c r="AR280" s="260"/>
      <c r="AS280" s="260"/>
      <c r="AT280" s="260"/>
      <c r="AU280" s="260"/>
      <c r="AV280" s="260"/>
      <c r="AW280" s="260"/>
      <c r="AX280" s="260"/>
      <c r="AY280" s="260"/>
      <c r="AZ280" s="260"/>
      <c r="BA280" s="260"/>
      <c r="BB280" s="138"/>
      <c r="BC280" s="139"/>
      <c r="BD280" s="135"/>
      <c r="BE280" s="135"/>
      <c r="BF280" s="135"/>
      <c r="BG280" s="135"/>
      <c r="BH280" s="306"/>
      <c r="BI280" s="305"/>
      <c r="BJ280" s="305"/>
      <c r="BK280" s="305"/>
      <c r="BL280" s="306"/>
      <c r="BM280" s="305"/>
      <c r="BN280" s="305"/>
      <c r="BO280" s="309"/>
      <c r="BP280" s="305"/>
      <c r="BQ280" s="305"/>
      <c r="BR280" s="135"/>
      <c r="BS280" s="135"/>
      <c r="BT280" s="135"/>
      <c r="BU280" s="140"/>
      <c r="BV280" s="140"/>
    </row>
    <row r="281" spans="1:77" s="7" customFormat="1" ht="20.100000000000001" customHeight="1" x14ac:dyDescent="0.25">
      <c r="A281" s="555"/>
      <c r="B281" s="556"/>
      <c r="C281" s="111"/>
      <c r="D281" s="112"/>
      <c r="E281" s="126"/>
      <c r="F281" s="127"/>
      <c r="G281" s="128"/>
      <c r="H281" s="128"/>
      <c r="I281" s="128"/>
      <c r="J281" s="128"/>
      <c r="K281" s="129"/>
      <c r="L281" s="130"/>
      <c r="M281" s="131"/>
      <c r="N281" s="130"/>
      <c r="O281" s="135"/>
      <c r="P281" s="135"/>
      <c r="Q281" s="131"/>
      <c r="R281" s="130"/>
      <c r="S281" s="135"/>
      <c r="T281" s="135"/>
      <c r="U281" s="131"/>
      <c r="V281" s="130"/>
      <c r="W281" s="135"/>
      <c r="X281" s="135"/>
      <c r="Y281" s="135"/>
      <c r="Z281" s="131"/>
      <c r="AA281" s="111"/>
      <c r="AB281" s="111"/>
      <c r="AC281" s="135"/>
      <c r="AD281" s="126"/>
      <c r="AE281" s="259"/>
      <c r="AF281" s="260"/>
      <c r="AG281" s="260"/>
      <c r="AH281" s="260"/>
      <c r="AI281" s="260"/>
      <c r="AJ281" s="260"/>
      <c r="AK281" s="260"/>
      <c r="AL281" s="260"/>
      <c r="AM281" s="260"/>
      <c r="AN281" s="260"/>
      <c r="AO281" s="260"/>
      <c r="AP281" s="260"/>
      <c r="AQ281" s="260"/>
      <c r="AR281" s="260"/>
      <c r="AS281" s="260"/>
      <c r="AT281" s="260"/>
      <c r="AU281" s="260"/>
      <c r="AV281" s="260"/>
      <c r="AW281" s="260"/>
      <c r="AX281" s="260"/>
      <c r="AY281" s="260"/>
      <c r="AZ281" s="260"/>
      <c r="BA281" s="260"/>
      <c r="BB281" s="138"/>
      <c r="BC281" s="139"/>
      <c r="BD281" s="135"/>
      <c r="BE281" s="135"/>
      <c r="BF281" s="135"/>
      <c r="BG281" s="135"/>
      <c r="BH281" s="111">
        <f>+'[1]PRESUP. URB. GYP 99 SAS ZOMAC'!F186/10</f>
        <v>97280.983999999997</v>
      </c>
      <c r="BI281" s="135">
        <f t="shared" si="29"/>
        <v>97280.983999999997</v>
      </c>
      <c r="BJ281" s="135">
        <f t="shared" si="29"/>
        <v>97280.983999999997</v>
      </c>
      <c r="BK281" s="135">
        <f t="shared" si="29"/>
        <v>97280.983999999997</v>
      </c>
      <c r="BL281" s="111">
        <f t="shared" si="29"/>
        <v>97280.983999999997</v>
      </c>
      <c r="BM281" s="135">
        <f t="shared" si="29"/>
        <v>97280.983999999997</v>
      </c>
      <c r="BN281" s="135">
        <f t="shared" si="29"/>
        <v>97280.983999999997</v>
      </c>
      <c r="BO281" s="126">
        <f t="shared" si="29"/>
        <v>97280.983999999997</v>
      </c>
      <c r="BP281" s="135">
        <f t="shared" si="29"/>
        <v>97280.983999999997</v>
      </c>
      <c r="BQ281" s="135">
        <f t="shared" si="29"/>
        <v>97280.983999999997</v>
      </c>
      <c r="BR281" s="135"/>
      <c r="BS281" s="135"/>
      <c r="BT281" s="135"/>
      <c r="BU281" s="140"/>
      <c r="BV281" s="140"/>
      <c r="BW281" s="7">
        <f>SUM(C281:BV281)</f>
        <v>972809.83999999985</v>
      </c>
      <c r="BX281" s="7">
        <f>+'[1]PRESUP. URB. GYP 99 SAS ZOMAC'!F186</f>
        <v>972809.84</v>
      </c>
      <c r="BY281" s="7">
        <f>+BX281-BW281</f>
        <v>0</v>
      </c>
    </row>
    <row r="282" spans="1:77" s="7" customFormat="1" ht="60" customHeight="1" x14ac:dyDescent="0.25">
      <c r="A282" s="555" t="str">
        <f>+'[1]PRESUP. URB. GYP 99 SAS ZOMAC'!A187</f>
        <v>OE13</v>
      </c>
      <c r="B282" s="556" t="str">
        <f>+'[1]PRESUP. URB. GYP 99 SAS ZOMAC'!B187</f>
        <v>CONSTRUCCION DE PILOTES DE APOYO, hasta 5 m de longitud, 114,3 mm de diámetro nominal, compuesto de armadura tubular con rosca, de acero EN ISO 11960 N-80, con límite elástico 562 N/mm², de 60,3 mm de diámetro exterior y 5,5 mm de espesor, y lechada de cemento CEM I 42,5N, con una relación agua/cemento de 0,4 dosificada en peso, vertida por el interior de la armadura mediante sistema de inyección única global (IU). SEGÚN DISEÑOS</v>
      </c>
      <c r="C282" s="111"/>
      <c r="D282" s="112"/>
      <c r="E282" s="126"/>
      <c r="F282" s="127"/>
      <c r="G282" s="128"/>
      <c r="H282" s="128"/>
      <c r="I282" s="128"/>
      <c r="J282" s="128"/>
      <c r="K282" s="129"/>
      <c r="L282" s="130"/>
      <c r="M282" s="131"/>
      <c r="N282" s="130"/>
      <c r="O282" s="135"/>
      <c r="P282" s="135"/>
      <c r="Q282" s="131"/>
      <c r="R282" s="130"/>
      <c r="S282" s="135"/>
      <c r="T282" s="135"/>
      <c r="U282" s="131"/>
      <c r="V282" s="130"/>
      <c r="W282" s="135"/>
      <c r="X282" s="135"/>
      <c r="Y282" s="135"/>
      <c r="Z282" s="131"/>
      <c r="AA282" s="111"/>
      <c r="AB282" s="111"/>
      <c r="AC282" s="135"/>
      <c r="AD282" s="126"/>
      <c r="AE282" s="259"/>
      <c r="AF282" s="260"/>
      <c r="AG282" s="260"/>
      <c r="AH282" s="260"/>
      <c r="AI282" s="260"/>
      <c r="AJ282" s="260"/>
      <c r="AK282" s="260"/>
      <c r="AL282" s="260"/>
      <c r="AM282" s="260"/>
      <c r="AN282" s="260"/>
      <c r="AO282" s="260"/>
      <c r="AP282" s="260"/>
      <c r="AQ282" s="260"/>
      <c r="AR282" s="260"/>
      <c r="AS282" s="260"/>
      <c r="AT282" s="260"/>
      <c r="AU282" s="260"/>
      <c r="AV282" s="260"/>
      <c r="AW282" s="260"/>
      <c r="AX282" s="260"/>
      <c r="AY282" s="260"/>
      <c r="AZ282" s="260"/>
      <c r="BA282" s="260"/>
      <c r="BB282" s="138"/>
      <c r="BC282" s="139"/>
      <c r="BD282" s="135"/>
      <c r="BE282" s="135"/>
      <c r="BF282" s="135"/>
      <c r="BG282" s="135"/>
      <c r="BH282" s="111"/>
      <c r="BI282" s="135"/>
      <c r="BJ282" s="308"/>
      <c r="BK282" s="308"/>
      <c r="BL282" s="307"/>
      <c r="BM282" s="308"/>
      <c r="BN282" s="308"/>
      <c r="BO282" s="126"/>
      <c r="BP282" s="135"/>
      <c r="BQ282" s="135"/>
      <c r="BR282" s="135"/>
      <c r="BS282" s="135"/>
      <c r="BT282" s="135"/>
      <c r="BU282" s="140"/>
      <c r="BV282" s="140"/>
    </row>
    <row r="283" spans="1:77" s="7" customFormat="1" ht="60" customHeight="1" x14ac:dyDescent="0.25">
      <c r="A283" s="555"/>
      <c r="B283" s="556"/>
      <c r="C283" s="111"/>
      <c r="D283" s="112"/>
      <c r="E283" s="126"/>
      <c r="F283" s="127"/>
      <c r="G283" s="128"/>
      <c r="H283" s="128"/>
      <c r="I283" s="128"/>
      <c r="J283" s="128"/>
      <c r="K283" s="129"/>
      <c r="L283" s="130"/>
      <c r="M283" s="131"/>
      <c r="N283" s="130"/>
      <c r="O283" s="135"/>
      <c r="P283" s="135"/>
      <c r="Q283" s="131"/>
      <c r="R283" s="130"/>
      <c r="S283" s="135"/>
      <c r="T283" s="135"/>
      <c r="U283" s="131"/>
      <c r="V283" s="130"/>
      <c r="W283" s="135"/>
      <c r="X283" s="135"/>
      <c r="Y283" s="135"/>
      <c r="Z283" s="131"/>
      <c r="AA283" s="111"/>
      <c r="AB283" s="111"/>
      <c r="AC283" s="135"/>
      <c r="AD283" s="126"/>
      <c r="AE283" s="259"/>
      <c r="AF283" s="260"/>
      <c r="AG283" s="260"/>
      <c r="AH283" s="260"/>
      <c r="AI283" s="260"/>
      <c r="AJ283" s="260"/>
      <c r="AK283" s="260"/>
      <c r="AL283" s="260"/>
      <c r="AM283" s="260"/>
      <c r="AN283" s="260"/>
      <c r="AO283" s="260"/>
      <c r="AP283" s="260"/>
      <c r="AQ283" s="260"/>
      <c r="AR283" s="260"/>
      <c r="AS283" s="260"/>
      <c r="AT283" s="260"/>
      <c r="AU283" s="260"/>
      <c r="AV283" s="260"/>
      <c r="AW283" s="260"/>
      <c r="AX283" s="260"/>
      <c r="AY283" s="260"/>
      <c r="AZ283" s="260"/>
      <c r="BA283" s="260"/>
      <c r="BB283" s="138"/>
      <c r="BC283" s="139"/>
      <c r="BD283" s="135"/>
      <c r="BE283" s="135"/>
      <c r="BF283" s="135"/>
      <c r="BG283" s="135"/>
      <c r="BH283" s="111"/>
      <c r="BI283" s="135"/>
      <c r="BJ283" s="135">
        <f>+'[1]PRESUP. URB. GYP 99 SAS ZOMAC'!F187/5</f>
        <v>13925389.116</v>
      </c>
      <c r="BK283" s="135">
        <f>+BJ283</f>
        <v>13925389.116</v>
      </c>
      <c r="BL283" s="135">
        <f t="shared" ref="BL283:BN285" si="30">+BK283</f>
        <v>13925389.116</v>
      </c>
      <c r="BM283" s="135">
        <f t="shared" si="30"/>
        <v>13925389.116</v>
      </c>
      <c r="BN283" s="135">
        <f t="shared" si="30"/>
        <v>13925389.116</v>
      </c>
      <c r="BO283" s="126"/>
      <c r="BP283" s="135"/>
      <c r="BQ283" s="135"/>
      <c r="BR283" s="135"/>
      <c r="BS283" s="135"/>
      <c r="BT283" s="135"/>
      <c r="BU283" s="140"/>
      <c r="BV283" s="140"/>
      <c r="BW283" s="7">
        <f>SUM(C283:BV283)</f>
        <v>69626945.579999998</v>
      </c>
      <c r="BX283" s="7">
        <f>+'[1]PRESUP. URB. GYP 99 SAS ZOMAC'!F187</f>
        <v>69626945.579999998</v>
      </c>
      <c r="BY283" s="7">
        <f>+BX283-BW283</f>
        <v>0</v>
      </c>
    </row>
    <row r="284" spans="1:77" s="7" customFormat="1" ht="20.100000000000001" customHeight="1" x14ac:dyDescent="0.25">
      <c r="A284" s="555" t="str">
        <f>+'[1]PRESUP. URB. GYP 99 SAS ZOMAC'!A188</f>
        <v>OE14</v>
      </c>
      <c r="B284" s="556" t="str">
        <f>+'[1]PRESUP. URB. GYP 99 SAS ZOMAC'!B188</f>
        <v>Construcción de dados en concreto de 3000 PSI, dimensiones 40x40x40 m., para anclaje línea de impulsión</v>
      </c>
      <c r="C284" s="111"/>
      <c r="D284" s="112"/>
      <c r="E284" s="126"/>
      <c r="F284" s="127"/>
      <c r="G284" s="128"/>
      <c r="H284" s="128"/>
      <c r="I284" s="128"/>
      <c r="J284" s="128"/>
      <c r="K284" s="129"/>
      <c r="L284" s="130"/>
      <c r="M284" s="131"/>
      <c r="N284" s="130"/>
      <c r="O284" s="135"/>
      <c r="P284" s="135"/>
      <c r="Q284" s="131"/>
      <c r="R284" s="130"/>
      <c r="S284" s="135"/>
      <c r="T284" s="135"/>
      <c r="U284" s="131"/>
      <c r="V284" s="130"/>
      <c r="W284" s="135"/>
      <c r="X284" s="135"/>
      <c r="Y284" s="135"/>
      <c r="Z284" s="131"/>
      <c r="AA284" s="111"/>
      <c r="AB284" s="111"/>
      <c r="AC284" s="135"/>
      <c r="AD284" s="126"/>
      <c r="AE284" s="259"/>
      <c r="AF284" s="260"/>
      <c r="AG284" s="260"/>
      <c r="AH284" s="260"/>
      <c r="AI284" s="260"/>
      <c r="AJ284" s="260"/>
      <c r="AK284" s="260"/>
      <c r="AL284" s="260"/>
      <c r="AM284" s="260"/>
      <c r="AN284" s="260"/>
      <c r="AO284" s="260"/>
      <c r="AP284" s="260"/>
      <c r="AQ284" s="260"/>
      <c r="AR284" s="260"/>
      <c r="AS284" s="260"/>
      <c r="AT284" s="260"/>
      <c r="AU284" s="260"/>
      <c r="AV284" s="260"/>
      <c r="AW284" s="260"/>
      <c r="AX284" s="260"/>
      <c r="AY284" s="260"/>
      <c r="AZ284" s="260"/>
      <c r="BA284" s="260"/>
      <c r="BB284" s="138"/>
      <c r="BC284" s="139"/>
      <c r="BD284" s="135"/>
      <c r="BE284" s="135"/>
      <c r="BF284" s="135"/>
      <c r="BG284" s="135"/>
      <c r="BH284" s="111"/>
      <c r="BI284" s="135"/>
      <c r="BJ284" s="305"/>
      <c r="BK284" s="305"/>
      <c r="BL284" s="306"/>
      <c r="BM284" s="305"/>
      <c r="BN284" s="305"/>
      <c r="BO284" s="126"/>
      <c r="BP284" s="135"/>
      <c r="BQ284" s="135"/>
      <c r="BR284" s="135"/>
      <c r="BS284" s="135"/>
      <c r="BT284" s="135"/>
      <c r="BU284" s="140"/>
      <c r="BV284" s="140"/>
    </row>
    <row r="285" spans="1:77" s="7" customFormat="1" ht="20.100000000000001" customHeight="1" x14ac:dyDescent="0.25">
      <c r="A285" s="555"/>
      <c r="B285" s="556"/>
      <c r="C285" s="111"/>
      <c r="D285" s="112"/>
      <c r="E285" s="126"/>
      <c r="F285" s="127"/>
      <c r="G285" s="128"/>
      <c r="H285" s="128"/>
      <c r="I285" s="128"/>
      <c r="J285" s="128"/>
      <c r="K285" s="129"/>
      <c r="L285" s="130"/>
      <c r="M285" s="131"/>
      <c r="N285" s="130"/>
      <c r="O285" s="135"/>
      <c r="P285" s="135"/>
      <c r="Q285" s="131"/>
      <c r="R285" s="130"/>
      <c r="S285" s="135"/>
      <c r="T285" s="135"/>
      <c r="U285" s="131"/>
      <c r="V285" s="130"/>
      <c r="W285" s="135"/>
      <c r="X285" s="135"/>
      <c r="Y285" s="135"/>
      <c r="Z285" s="131"/>
      <c r="AA285" s="111"/>
      <c r="AB285" s="111"/>
      <c r="AC285" s="135"/>
      <c r="AD285" s="126"/>
      <c r="AE285" s="259"/>
      <c r="AF285" s="260"/>
      <c r="AG285" s="260"/>
      <c r="AH285" s="260"/>
      <c r="AI285" s="260"/>
      <c r="AJ285" s="260"/>
      <c r="AK285" s="260"/>
      <c r="AL285" s="260"/>
      <c r="AM285" s="260"/>
      <c r="AN285" s="260"/>
      <c r="AO285" s="260"/>
      <c r="AP285" s="260"/>
      <c r="AQ285" s="260"/>
      <c r="AR285" s="260"/>
      <c r="AS285" s="260"/>
      <c r="AT285" s="260"/>
      <c r="AU285" s="260"/>
      <c r="AV285" s="260"/>
      <c r="AW285" s="260"/>
      <c r="AX285" s="260"/>
      <c r="AY285" s="260"/>
      <c r="AZ285" s="260"/>
      <c r="BA285" s="260"/>
      <c r="BB285" s="138"/>
      <c r="BC285" s="139"/>
      <c r="BD285" s="135"/>
      <c r="BE285" s="135"/>
      <c r="BF285" s="135"/>
      <c r="BG285" s="135"/>
      <c r="BH285" s="111"/>
      <c r="BI285" s="135"/>
      <c r="BJ285" s="135">
        <f>+'[1]PRESUP. URB. GYP 99 SAS ZOMAC'!F188/5</f>
        <v>1336818.6000000001</v>
      </c>
      <c r="BK285" s="135">
        <f>+BJ285</f>
        <v>1336818.6000000001</v>
      </c>
      <c r="BL285" s="111">
        <f t="shared" si="30"/>
        <v>1336818.6000000001</v>
      </c>
      <c r="BM285" s="135">
        <f t="shared" si="30"/>
        <v>1336818.6000000001</v>
      </c>
      <c r="BN285" s="135">
        <f t="shared" si="30"/>
        <v>1336818.6000000001</v>
      </c>
      <c r="BO285" s="126"/>
      <c r="BP285" s="135"/>
      <c r="BQ285" s="135"/>
      <c r="BR285" s="135"/>
      <c r="BS285" s="135"/>
      <c r="BT285" s="135"/>
      <c r="BU285" s="140"/>
      <c r="BV285" s="140"/>
      <c r="BW285" s="7">
        <f>SUM(C285:BV285)</f>
        <v>6684093</v>
      </c>
      <c r="BX285" s="7">
        <f>+'[1]PRESUP. URB. GYP 99 SAS ZOMAC'!F188</f>
        <v>6684093</v>
      </c>
      <c r="BY285" s="7">
        <f>+BX285-BW285</f>
        <v>0</v>
      </c>
    </row>
    <row r="286" spans="1:77" s="7" customFormat="1" ht="65.099999999999994" customHeight="1" x14ac:dyDescent="0.25">
      <c r="A286" s="555" t="str">
        <f>+'[1]PRESUP. URB. GYP 99 SAS ZOMAC'!A189</f>
        <v>OE15</v>
      </c>
      <c r="B286" s="556" t="str">
        <f>+'[1]PRESUP. URB. GYP 99 SAS ZOMAC'!B189</f>
        <v>S.T.I DE BARANDAS DE PROTECCION SUPERIOR CON BARRA VERTICAL DE 1.0m DE ANCHO, DE ALTURA 2.5m, EN TUBERÍA REDONDA DE 2.5" PARA SOPORTE BOMBAS, TUBERIA REDONDA PARA PASAMANOS Y SOPORTES DE 2" Y BARRAS VERTICALES DE 1" CADA 0.15m, CON PINTURA ANTICORROSIVA TRES MANOS Y PINTURA EPOXICA PARA EXTERIORES, INCLUYE PLATINAS Y PERNOS DE ANCLAJE, segun diseño</v>
      </c>
      <c r="C286" s="111"/>
      <c r="D286" s="112"/>
      <c r="E286" s="126"/>
      <c r="F286" s="127"/>
      <c r="G286" s="128"/>
      <c r="H286" s="128"/>
      <c r="I286" s="128"/>
      <c r="J286" s="128"/>
      <c r="K286" s="129"/>
      <c r="L286" s="130"/>
      <c r="M286" s="131"/>
      <c r="N286" s="130"/>
      <c r="O286" s="135"/>
      <c r="P286" s="135"/>
      <c r="Q286" s="131"/>
      <c r="R286" s="130"/>
      <c r="S286" s="135"/>
      <c r="T286" s="135"/>
      <c r="U286" s="131"/>
      <c r="V286" s="130"/>
      <c r="W286" s="135"/>
      <c r="X286" s="135"/>
      <c r="Y286" s="135"/>
      <c r="Z286" s="131"/>
      <c r="AA286" s="111"/>
      <c r="AB286" s="111"/>
      <c r="AC286" s="135"/>
      <c r="AD286" s="126"/>
      <c r="AE286" s="259"/>
      <c r="AF286" s="260"/>
      <c r="AG286" s="260"/>
      <c r="AH286" s="260"/>
      <c r="AI286" s="260"/>
      <c r="AJ286" s="260"/>
      <c r="AK286" s="260"/>
      <c r="AL286" s="260"/>
      <c r="AM286" s="260"/>
      <c r="AN286" s="260"/>
      <c r="AO286" s="260"/>
      <c r="AP286" s="260"/>
      <c r="AQ286" s="260"/>
      <c r="AR286" s="260"/>
      <c r="AS286" s="260"/>
      <c r="AT286" s="260"/>
      <c r="AU286" s="260"/>
      <c r="AV286" s="260"/>
      <c r="AW286" s="260"/>
      <c r="AX286" s="260"/>
      <c r="AY286" s="260"/>
      <c r="AZ286" s="260"/>
      <c r="BA286" s="260"/>
      <c r="BB286" s="138"/>
      <c r="BC286" s="139"/>
      <c r="BD286" s="135"/>
      <c r="BE286" s="135"/>
      <c r="BF286" s="135"/>
      <c r="BG286" s="135"/>
      <c r="BH286" s="111"/>
      <c r="BI286" s="135"/>
      <c r="BJ286" s="135"/>
      <c r="BK286" s="135"/>
      <c r="BL286" s="111"/>
      <c r="BM286" s="135"/>
      <c r="BN286" s="135"/>
      <c r="BO286" s="126"/>
      <c r="BP286" s="135"/>
      <c r="BQ286" s="135"/>
      <c r="BR286" s="308"/>
      <c r="BS286" s="308"/>
      <c r="BT286" s="308"/>
      <c r="BU286" s="140"/>
      <c r="BV286" s="140"/>
    </row>
    <row r="287" spans="1:77" s="7" customFormat="1" ht="65.099999999999994" customHeight="1" x14ac:dyDescent="0.25">
      <c r="A287" s="555"/>
      <c r="B287" s="556"/>
      <c r="C287" s="111"/>
      <c r="D287" s="112"/>
      <c r="E287" s="126"/>
      <c r="F287" s="127"/>
      <c r="G287" s="128"/>
      <c r="H287" s="128"/>
      <c r="I287" s="128"/>
      <c r="J287" s="128"/>
      <c r="K287" s="129"/>
      <c r="L287" s="130"/>
      <c r="M287" s="131"/>
      <c r="N287" s="130"/>
      <c r="O287" s="135"/>
      <c r="P287" s="135"/>
      <c r="Q287" s="131"/>
      <c r="R287" s="130"/>
      <c r="S287" s="135"/>
      <c r="T287" s="135"/>
      <c r="U287" s="131"/>
      <c r="V287" s="130"/>
      <c r="W287" s="135"/>
      <c r="X287" s="135"/>
      <c r="Y287" s="135"/>
      <c r="Z287" s="131"/>
      <c r="AA287" s="111"/>
      <c r="AB287" s="111"/>
      <c r="AC287" s="135"/>
      <c r="AD287" s="126"/>
      <c r="AE287" s="259"/>
      <c r="AF287" s="260"/>
      <c r="AG287" s="260"/>
      <c r="AH287" s="260"/>
      <c r="AI287" s="260"/>
      <c r="AJ287" s="260"/>
      <c r="AK287" s="260"/>
      <c r="AL287" s="260"/>
      <c r="AM287" s="260"/>
      <c r="AN287" s="260"/>
      <c r="AO287" s="260"/>
      <c r="AP287" s="260"/>
      <c r="AQ287" s="260"/>
      <c r="AR287" s="260"/>
      <c r="AS287" s="260"/>
      <c r="AT287" s="260"/>
      <c r="AU287" s="260"/>
      <c r="AV287" s="260"/>
      <c r="AW287" s="260"/>
      <c r="AX287" s="260"/>
      <c r="AY287" s="260"/>
      <c r="AZ287" s="260"/>
      <c r="BA287" s="260"/>
      <c r="BB287" s="138"/>
      <c r="BC287" s="139"/>
      <c r="BD287" s="135"/>
      <c r="BE287" s="135"/>
      <c r="BF287" s="135"/>
      <c r="BG287" s="135"/>
      <c r="BH287" s="111"/>
      <c r="BI287" s="135"/>
      <c r="BJ287" s="135"/>
      <c r="BK287" s="135"/>
      <c r="BL287" s="111"/>
      <c r="BM287" s="135"/>
      <c r="BN287" s="135"/>
      <c r="BO287" s="126"/>
      <c r="BP287" s="135"/>
      <c r="BQ287" s="135"/>
      <c r="BR287" s="135">
        <f>+'[1]PRESUP. URB. GYP 99 SAS ZOMAC'!F189/3</f>
        <v>1920350.0333333332</v>
      </c>
      <c r="BS287" s="135">
        <f>+BR287</f>
        <v>1920350.0333333332</v>
      </c>
      <c r="BT287" s="135">
        <f>+BS287</f>
        <v>1920350.0333333332</v>
      </c>
      <c r="BU287" s="140"/>
      <c r="BV287" s="140"/>
      <c r="BW287" s="7">
        <f>SUM(C287:BV287)</f>
        <v>5761050.0999999996</v>
      </c>
      <c r="BX287" s="7">
        <f>+'[1]PRESUP. URB. GYP 99 SAS ZOMAC'!F189</f>
        <v>5761050.0999999996</v>
      </c>
      <c r="BY287" s="7">
        <f>+BX287-BW287</f>
        <v>0</v>
      </c>
    </row>
    <row r="288" spans="1:77" s="7" customFormat="1" ht="45" customHeight="1" x14ac:dyDescent="0.25">
      <c r="A288" s="555" t="str">
        <f>+'[1]PRESUP. URB. GYP 99 SAS ZOMAC'!A190</f>
        <v>OE16</v>
      </c>
      <c r="B288" s="556" t="str">
        <f>+'[1]PRESUP. URB. GYP 99 SAS ZOMAC'!B190</f>
        <v>SUMINISTRO E INSTALACION ACOMETIDA ELECTRICA 220V MONOFASICA, INCLUYE TRASFORMADOR, LINEA PRIMARIA, LINEA SECUNDARIA Y TODOS LOS ELEMENTOS NECESARIOS PARA SU INSTALACION Y FUNCIONAMIENTO</v>
      </c>
      <c r="C288" s="111"/>
      <c r="D288" s="112"/>
      <c r="E288" s="126"/>
      <c r="F288" s="127"/>
      <c r="G288" s="128"/>
      <c r="H288" s="128"/>
      <c r="I288" s="128"/>
      <c r="J288" s="128"/>
      <c r="K288" s="129"/>
      <c r="L288" s="130"/>
      <c r="M288" s="131"/>
      <c r="N288" s="130"/>
      <c r="O288" s="135"/>
      <c r="P288" s="135"/>
      <c r="Q288" s="131"/>
      <c r="R288" s="130"/>
      <c r="S288" s="135"/>
      <c r="T288" s="135"/>
      <c r="U288" s="131"/>
      <c r="V288" s="130"/>
      <c r="W288" s="135"/>
      <c r="X288" s="135"/>
      <c r="Y288" s="135"/>
      <c r="Z288" s="131"/>
      <c r="AA288" s="111"/>
      <c r="AB288" s="111"/>
      <c r="AC288" s="135"/>
      <c r="AD288" s="126"/>
      <c r="AE288" s="259"/>
      <c r="AF288" s="260"/>
      <c r="AG288" s="260"/>
      <c r="AH288" s="260"/>
      <c r="AI288" s="260"/>
      <c r="AJ288" s="260"/>
      <c r="AK288" s="260"/>
      <c r="AL288" s="260"/>
      <c r="AM288" s="260"/>
      <c r="AN288" s="260"/>
      <c r="AO288" s="260"/>
      <c r="AP288" s="260"/>
      <c r="AQ288" s="260"/>
      <c r="AR288" s="260"/>
      <c r="AS288" s="260"/>
      <c r="AT288" s="260"/>
      <c r="AU288" s="260"/>
      <c r="AV288" s="260"/>
      <c r="AW288" s="260"/>
      <c r="AX288" s="260"/>
      <c r="AY288" s="260"/>
      <c r="AZ288" s="260"/>
      <c r="BA288" s="260"/>
      <c r="BB288" s="138"/>
      <c r="BC288" s="139"/>
      <c r="BD288" s="135"/>
      <c r="BE288" s="135"/>
      <c r="BF288" s="135"/>
      <c r="BG288" s="135"/>
      <c r="BH288" s="111"/>
      <c r="BI288" s="135"/>
      <c r="BJ288" s="135"/>
      <c r="BK288" s="135"/>
      <c r="BL288" s="111"/>
      <c r="BM288" s="135"/>
      <c r="BN288" s="305"/>
      <c r="BO288" s="309"/>
      <c r="BP288" s="305"/>
      <c r="BQ288" s="305"/>
      <c r="BR288" s="305"/>
      <c r="BS288" s="305"/>
      <c r="BT288" s="305"/>
      <c r="BU288" s="140"/>
      <c r="BV288" s="140"/>
    </row>
    <row r="289" spans="1:79" s="7" customFormat="1" ht="45" customHeight="1" x14ac:dyDescent="0.25">
      <c r="A289" s="555"/>
      <c r="B289" s="556"/>
      <c r="C289" s="111"/>
      <c r="D289" s="112"/>
      <c r="E289" s="126"/>
      <c r="F289" s="127"/>
      <c r="G289" s="128"/>
      <c r="H289" s="128"/>
      <c r="I289" s="128"/>
      <c r="J289" s="128"/>
      <c r="K289" s="129"/>
      <c r="L289" s="130"/>
      <c r="M289" s="131"/>
      <c r="N289" s="130"/>
      <c r="O289" s="135"/>
      <c r="P289" s="135"/>
      <c r="Q289" s="131"/>
      <c r="R289" s="130"/>
      <c r="S289" s="135"/>
      <c r="T289" s="135"/>
      <c r="U289" s="131"/>
      <c r="V289" s="130"/>
      <c r="W289" s="135"/>
      <c r="X289" s="135"/>
      <c r="Y289" s="135"/>
      <c r="Z289" s="131"/>
      <c r="AA289" s="111"/>
      <c r="AB289" s="111"/>
      <c r="AC289" s="135"/>
      <c r="AD289" s="126"/>
      <c r="AE289" s="259"/>
      <c r="AF289" s="260"/>
      <c r="AG289" s="260"/>
      <c r="AH289" s="260"/>
      <c r="AI289" s="260"/>
      <c r="AJ289" s="260"/>
      <c r="AK289" s="260"/>
      <c r="AL289" s="260"/>
      <c r="AM289" s="260"/>
      <c r="AN289" s="260"/>
      <c r="AO289" s="260"/>
      <c r="AP289" s="260"/>
      <c r="AQ289" s="260"/>
      <c r="AR289" s="260"/>
      <c r="AS289" s="260"/>
      <c r="AT289" s="260"/>
      <c r="AU289" s="260"/>
      <c r="AV289" s="260"/>
      <c r="AW289" s="260"/>
      <c r="AX289" s="260"/>
      <c r="AY289" s="260"/>
      <c r="AZ289" s="260"/>
      <c r="BA289" s="260"/>
      <c r="BB289" s="138"/>
      <c r="BC289" s="139"/>
      <c r="BD289" s="135"/>
      <c r="BE289" s="135"/>
      <c r="BF289" s="135"/>
      <c r="BG289" s="135"/>
      <c r="BH289" s="111"/>
      <c r="BI289" s="135"/>
      <c r="BJ289" s="135"/>
      <c r="BK289" s="135"/>
      <c r="BL289" s="111"/>
      <c r="BM289" s="135"/>
      <c r="BN289" s="135">
        <f>+'[1]PRESUP. URB. GYP 99 SAS ZOMAC'!F190/7</f>
        <v>19541691.428571429</v>
      </c>
      <c r="BO289" s="126">
        <f t="shared" ref="BO289:BT291" si="31">+BN289</f>
        <v>19541691.428571429</v>
      </c>
      <c r="BP289" s="135">
        <f t="shared" si="31"/>
        <v>19541691.428571429</v>
      </c>
      <c r="BQ289" s="135">
        <f t="shared" si="31"/>
        <v>19541691.428571429</v>
      </c>
      <c r="BR289" s="135">
        <f t="shared" si="31"/>
        <v>19541691.428571429</v>
      </c>
      <c r="BS289" s="135">
        <f t="shared" si="31"/>
        <v>19541691.428571429</v>
      </c>
      <c r="BT289" s="135">
        <f t="shared" si="31"/>
        <v>19541691.428571429</v>
      </c>
      <c r="BU289" s="140"/>
      <c r="BV289" s="140"/>
      <c r="BW289" s="7">
        <f>SUM(C289:BV289)</f>
        <v>136791840</v>
      </c>
      <c r="BX289" s="7">
        <f>+'[1]PRESUP. URB. GYP 99 SAS ZOMAC'!F190</f>
        <v>136791840</v>
      </c>
      <c r="BY289" s="7">
        <f>+BX289-BW289</f>
        <v>0</v>
      </c>
    </row>
    <row r="290" spans="1:79" s="7" customFormat="1" ht="30" customHeight="1" x14ac:dyDescent="0.25">
      <c r="A290" s="555" t="str">
        <f>+'[1]PRESUP. URB. GYP 99 SAS ZOMAC'!A191</f>
        <v>OE17</v>
      </c>
      <c r="B290" s="556" t="str">
        <f>+'[1]PRESUP. URB. GYP 99 SAS ZOMAC'!B191</f>
        <v>S.T.I DE POSTES EN CONCRETO PARA ACOMETIDA ELECTRICA, INCLUYE ATRAQUE EN CONCRETO DE 2500 PSI, NO INCLUYE LLENO</v>
      </c>
      <c r="C290" s="111"/>
      <c r="D290" s="112"/>
      <c r="E290" s="126"/>
      <c r="F290" s="127"/>
      <c r="G290" s="128"/>
      <c r="H290" s="128"/>
      <c r="I290" s="128"/>
      <c r="J290" s="128"/>
      <c r="K290" s="129"/>
      <c r="L290" s="130"/>
      <c r="M290" s="131"/>
      <c r="N290" s="130"/>
      <c r="O290" s="135"/>
      <c r="P290" s="135"/>
      <c r="Q290" s="131"/>
      <c r="R290" s="130"/>
      <c r="S290" s="135"/>
      <c r="T290" s="135"/>
      <c r="U290" s="131"/>
      <c r="V290" s="130"/>
      <c r="W290" s="135"/>
      <c r="X290" s="135"/>
      <c r="Y290" s="135"/>
      <c r="Z290" s="131"/>
      <c r="AA290" s="111"/>
      <c r="AB290" s="111"/>
      <c r="AC290" s="135"/>
      <c r="AD290" s="126"/>
      <c r="AE290" s="259"/>
      <c r="AF290" s="260"/>
      <c r="AG290" s="260"/>
      <c r="AH290" s="260"/>
      <c r="AI290" s="260"/>
      <c r="AJ290" s="260"/>
      <c r="AK290" s="260"/>
      <c r="AL290" s="260"/>
      <c r="AM290" s="260"/>
      <c r="AN290" s="260"/>
      <c r="AO290" s="260"/>
      <c r="AP290" s="260"/>
      <c r="AQ290" s="260"/>
      <c r="AR290" s="260"/>
      <c r="AS290" s="260"/>
      <c r="AT290" s="260"/>
      <c r="AU290" s="260"/>
      <c r="AV290" s="260"/>
      <c r="AW290" s="260"/>
      <c r="AX290" s="260"/>
      <c r="AY290" s="260"/>
      <c r="AZ290" s="260"/>
      <c r="BA290" s="260"/>
      <c r="BB290" s="138"/>
      <c r="BC290" s="139"/>
      <c r="BD290" s="135"/>
      <c r="BE290" s="135"/>
      <c r="BF290" s="135"/>
      <c r="BG290" s="135"/>
      <c r="BH290" s="111"/>
      <c r="BI290" s="135"/>
      <c r="BJ290" s="135"/>
      <c r="BK290" s="135"/>
      <c r="BL290" s="111"/>
      <c r="BM290" s="135"/>
      <c r="BN290" s="308"/>
      <c r="BO290" s="300"/>
      <c r="BP290" s="308"/>
      <c r="BQ290" s="308"/>
      <c r="BR290" s="308"/>
      <c r="BS290" s="308"/>
      <c r="BT290" s="308"/>
      <c r="BU290" s="140"/>
      <c r="BV290" s="140"/>
    </row>
    <row r="291" spans="1:79" s="7" customFormat="1" ht="30" customHeight="1" x14ac:dyDescent="0.25">
      <c r="A291" s="555"/>
      <c r="B291" s="556"/>
      <c r="C291" s="111"/>
      <c r="D291" s="112"/>
      <c r="E291" s="126"/>
      <c r="F291" s="127"/>
      <c r="G291" s="128"/>
      <c r="H291" s="128"/>
      <c r="I291" s="128"/>
      <c r="J291" s="128"/>
      <c r="K291" s="129"/>
      <c r="L291" s="130"/>
      <c r="M291" s="131"/>
      <c r="N291" s="130"/>
      <c r="O291" s="135"/>
      <c r="P291" s="135"/>
      <c r="Q291" s="131"/>
      <c r="R291" s="130"/>
      <c r="S291" s="135"/>
      <c r="T291" s="135"/>
      <c r="U291" s="131"/>
      <c r="V291" s="130"/>
      <c r="W291" s="135"/>
      <c r="X291" s="135"/>
      <c r="Y291" s="135"/>
      <c r="Z291" s="131"/>
      <c r="AA291" s="111"/>
      <c r="AB291" s="111"/>
      <c r="AC291" s="135"/>
      <c r="AD291" s="126"/>
      <c r="AE291" s="259"/>
      <c r="AF291" s="260"/>
      <c r="AG291" s="260"/>
      <c r="AH291" s="260"/>
      <c r="AI291" s="260"/>
      <c r="AJ291" s="260"/>
      <c r="AK291" s="260"/>
      <c r="AL291" s="260"/>
      <c r="AM291" s="260"/>
      <c r="AN291" s="260"/>
      <c r="AO291" s="260"/>
      <c r="AP291" s="260"/>
      <c r="AQ291" s="260"/>
      <c r="AR291" s="260"/>
      <c r="AS291" s="260"/>
      <c r="AT291" s="260"/>
      <c r="AU291" s="260"/>
      <c r="AV291" s="260"/>
      <c r="AW291" s="260"/>
      <c r="AX291" s="260"/>
      <c r="AY291" s="260"/>
      <c r="AZ291" s="260"/>
      <c r="BA291" s="260"/>
      <c r="BB291" s="138"/>
      <c r="BC291" s="139"/>
      <c r="BD291" s="135"/>
      <c r="BE291" s="135"/>
      <c r="BF291" s="135"/>
      <c r="BG291" s="135"/>
      <c r="BH291" s="111"/>
      <c r="BI291" s="135"/>
      <c r="BJ291" s="135"/>
      <c r="BK291" s="135"/>
      <c r="BL291" s="111"/>
      <c r="BM291" s="135"/>
      <c r="BN291" s="135">
        <f>+'[1]PRESUP. URB. GYP 99 SAS ZOMAC'!F191/7</f>
        <v>4153098.1428571427</v>
      </c>
      <c r="BO291" s="126">
        <f t="shared" si="31"/>
        <v>4153098.1428571427</v>
      </c>
      <c r="BP291" s="135">
        <f t="shared" si="31"/>
        <v>4153098.1428571427</v>
      </c>
      <c r="BQ291" s="135">
        <f t="shared" si="31"/>
        <v>4153098.1428571427</v>
      </c>
      <c r="BR291" s="135">
        <f t="shared" si="31"/>
        <v>4153098.1428571427</v>
      </c>
      <c r="BS291" s="135">
        <f t="shared" si="31"/>
        <v>4153098.1428571427</v>
      </c>
      <c r="BT291" s="135">
        <f t="shared" si="31"/>
        <v>4153098.1428571427</v>
      </c>
      <c r="BU291" s="140"/>
      <c r="BV291" s="140"/>
      <c r="BW291" s="7">
        <f>SUM(C291:BV291)</f>
        <v>29071686.999999996</v>
      </c>
      <c r="BX291" s="7">
        <f>+'[1]PRESUP. URB. GYP 99 SAS ZOMAC'!F191</f>
        <v>29071687</v>
      </c>
      <c r="BY291" s="7">
        <f>+BX291-BW291</f>
        <v>0</v>
      </c>
    </row>
    <row r="292" spans="1:79" s="7" customFormat="1" ht="20.100000000000001" customHeight="1" x14ac:dyDescent="0.25">
      <c r="A292" s="555" t="str">
        <f>+'[1]PRESUP. URB. GYP 99 SAS ZOMAC'!A192</f>
        <v>OE18</v>
      </c>
      <c r="B292" s="556" t="str">
        <f>+'[1]PRESUP. URB. GYP 99 SAS ZOMAC'!B192</f>
        <v>S.T.I. de SILLA-YEE PVC-S de Ø200X160mm</v>
      </c>
      <c r="C292" s="111"/>
      <c r="D292" s="112"/>
      <c r="E292" s="126"/>
      <c r="F292" s="127"/>
      <c r="G292" s="128"/>
      <c r="H292" s="128"/>
      <c r="I292" s="128"/>
      <c r="J292" s="128"/>
      <c r="K292" s="129"/>
      <c r="L292" s="130"/>
      <c r="M292" s="131"/>
      <c r="N292" s="130"/>
      <c r="O292" s="135"/>
      <c r="P292" s="135"/>
      <c r="Q292" s="131"/>
      <c r="R292" s="130"/>
      <c r="S292" s="135"/>
      <c r="T292" s="135"/>
      <c r="U292" s="131"/>
      <c r="V292" s="130"/>
      <c r="W292" s="135"/>
      <c r="X292" s="135"/>
      <c r="Y292" s="135"/>
      <c r="Z292" s="131"/>
      <c r="AA292" s="111"/>
      <c r="AB292" s="111"/>
      <c r="AC292" s="135"/>
      <c r="AD292" s="126"/>
      <c r="AE292" s="259"/>
      <c r="AF292" s="260"/>
      <c r="AG292" s="260"/>
      <c r="AH292" s="260"/>
      <c r="AI292" s="260"/>
      <c r="AJ292" s="260"/>
      <c r="AK292" s="260"/>
      <c r="AL292" s="260"/>
      <c r="AM292" s="260"/>
      <c r="AN292" s="260"/>
      <c r="AO292" s="260"/>
      <c r="AP292" s="260"/>
      <c r="AQ292" s="260"/>
      <c r="AR292" s="260"/>
      <c r="AS292" s="260"/>
      <c r="AT292" s="260"/>
      <c r="AU292" s="260"/>
      <c r="AV292" s="260"/>
      <c r="AW292" s="260"/>
      <c r="AX292" s="260"/>
      <c r="AY292" s="260"/>
      <c r="AZ292" s="260"/>
      <c r="BA292" s="260"/>
      <c r="BB292" s="138"/>
      <c r="BC292" s="139"/>
      <c r="BD292" s="135"/>
      <c r="BE292" s="135"/>
      <c r="BF292" s="135"/>
      <c r="BG292" s="135"/>
      <c r="BH292" s="306"/>
      <c r="BI292" s="305"/>
      <c r="BJ292" s="305"/>
      <c r="BK292" s="305"/>
      <c r="BL292" s="306"/>
      <c r="BM292" s="305"/>
      <c r="BN292" s="305"/>
      <c r="BO292" s="309"/>
      <c r="BP292" s="305"/>
      <c r="BQ292" s="305"/>
      <c r="BR292" s="135"/>
      <c r="BS292" s="135"/>
      <c r="BT292" s="135"/>
      <c r="BU292" s="140"/>
      <c r="BV292" s="140"/>
    </row>
    <row r="293" spans="1:79" s="7" customFormat="1" ht="20.100000000000001" customHeight="1" x14ac:dyDescent="0.25">
      <c r="A293" s="555"/>
      <c r="B293" s="556"/>
      <c r="C293" s="111"/>
      <c r="D293" s="112"/>
      <c r="E293" s="126"/>
      <c r="F293" s="127"/>
      <c r="G293" s="128"/>
      <c r="H293" s="128"/>
      <c r="I293" s="128"/>
      <c r="J293" s="128"/>
      <c r="K293" s="129"/>
      <c r="L293" s="130"/>
      <c r="M293" s="131"/>
      <c r="N293" s="130"/>
      <c r="O293" s="135"/>
      <c r="P293" s="135"/>
      <c r="Q293" s="131"/>
      <c r="R293" s="130"/>
      <c r="S293" s="135"/>
      <c r="T293" s="135"/>
      <c r="U293" s="131"/>
      <c r="V293" s="130"/>
      <c r="W293" s="135"/>
      <c r="X293" s="135"/>
      <c r="Y293" s="135"/>
      <c r="Z293" s="131"/>
      <c r="AA293" s="111"/>
      <c r="AB293" s="111"/>
      <c r="AC293" s="135"/>
      <c r="AD293" s="126"/>
      <c r="AE293" s="259"/>
      <c r="AF293" s="260"/>
      <c r="AG293" s="260"/>
      <c r="AH293" s="260"/>
      <c r="AI293" s="260"/>
      <c r="AJ293" s="260"/>
      <c r="AK293" s="260"/>
      <c r="AL293" s="260"/>
      <c r="AM293" s="260"/>
      <c r="AN293" s="260"/>
      <c r="AO293" s="260"/>
      <c r="AP293" s="260"/>
      <c r="AQ293" s="260"/>
      <c r="AR293" s="260"/>
      <c r="AS293" s="260"/>
      <c r="AT293" s="260"/>
      <c r="AU293" s="260"/>
      <c r="AV293" s="260"/>
      <c r="AW293" s="260"/>
      <c r="AX293" s="260"/>
      <c r="AY293" s="260"/>
      <c r="AZ293" s="260"/>
      <c r="BA293" s="260"/>
      <c r="BB293" s="138"/>
      <c r="BC293" s="139"/>
      <c r="BD293" s="135"/>
      <c r="BE293" s="135"/>
      <c r="BF293" s="135"/>
      <c r="BG293" s="135"/>
      <c r="BH293" s="111">
        <f>+'[1]PRESUP. URB. GYP 99 SAS ZOMAC'!F192/10</f>
        <v>3432817.5</v>
      </c>
      <c r="BI293" s="135">
        <f>+BH293</f>
        <v>3432817.5</v>
      </c>
      <c r="BJ293" s="135">
        <f t="shared" ref="BJ293:BQ293" si="32">+BI293</f>
        <v>3432817.5</v>
      </c>
      <c r="BK293" s="135">
        <f t="shared" si="32"/>
        <v>3432817.5</v>
      </c>
      <c r="BL293" s="111">
        <f t="shared" si="32"/>
        <v>3432817.5</v>
      </c>
      <c r="BM293" s="135">
        <f t="shared" si="32"/>
        <v>3432817.5</v>
      </c>
      <c r="BN293" s="135">
        <f t="shared" si="32"/>
        <v>3432817.5</v>
      </c>
      <c r="BO293" s="126">
        <f t="shared" si="32"/>
        <v>3432817.5</v>
      </c>
      <c r="BP293" s="135">
        <f t="shared" si="32"/>
        <v>3432817.5</v>
      </c>
      <c r="BQ293" s="135">
        <f t="shared" si="32"/>
        <v>3432817.5</v>
      </c>
      <c r="BR293" s="135"/>
      <c r="BS293" s="135"/>
      <c r="BT293" s="135"/>
      <c r="BU293" s="140"/>
      <c r="BV293" s="140"/>
      <c r="BW293" s="7">
        <f>SUM(C293:BV293)</f>
        <v>34328175</v>
      </c>
      <c r="BX293" s="7">
        <f>+'[1]PRESUP. URB. GYP 99 SAS ZOMAC'!F192</f>
        <v>34328175</v>
      </c>
      <c r="BY293" s="7">
        <f>+BX293-BW293</f>
        <v>0</v>
      </c>
    </row>
    <row r="294" spans="1:79" s="7" customFormat="1" ht="30" customHeight="1" x14ac:dyDescent="0.25">
      <c r="A294" s="555" t="str">
        <f>+'[1]PRESUP. URB. GYP 99 SAS ZOMAC'!A193</f>
        <v>OE19</v>
      </c>
      <c r="B294" s="556" t="str">
        <f>+'[1]PRESUP. URB. GYP 99 SAS ZOMAC'!B193</f>
        <v>Suministro, transporte e instalación de CAJA REGISTRO AGUA EN CONCRETO PARA MEDIDOR de 0.40X0.30m, incluye MEDIDOR DE 1/2" VOLUMÉTRICO, TAPA ANTI FRAUDE EN HD 34 X 21 y herrajes en anden</v>
      </c>
      <c r="C294" s="111"/>
      <c r="D294" s="112"/>
      <c r="E294" s="126"/>
      <c r="F294" s="127"/>
      <c r="G294" s="128"/>
      <c r="H294" s="128"/>
      <c r="I294" s="128"/>
      <c r="J294" s="128"/>
      <c r="K294" s="129"/>
      <c r="L294" s="130"/>
      <c r="M294" s="131"/>
      <c r="N294" s="130"/>
      <c r="O294" s="135"/>
      <c r="P294" s="135"/>
      <c r="Q294" s="131"/>
      <c r="R294" s="130"/>
      <c r="S294" s="135"/>
      <c r="T294" s="135"/>
      <c r="U294" s="131"/>
      <c r="V294" s="130"/>
      <c r="W294" s="135"/>
      <c r="X294" s="135"/>
      <c r="Y294" s="135"/>
      <c r="Z294" s="131"/>
      <c r="AA294" s="111"/>
      <c r="AB294" s="111"/>
      <c r="AC294" s="135"/>
      <c r="AD294" s="126"/>
      <c r="AE294" s="259"/>
      <c r="AF294" s="260"/>
      <c r="AG294" s="260"/>
      <c r="AH294" s="260"/>
      <c r="AI294" s="260"/>
      <c r="AJ294" s="260"/>
      <c r="AK294" s="260"/>
      <c r="AL294" s="260"/>
      <c r="AM294" s="260"/>
      <c r="AN294" s="260"/>
      <c r="AO294" s="260"/>
      <c r="AP294" s="260"/>
      <c r="AQ294" s="260"/>
      <c r="AR294" s="260"/>
      <c r="AS294" s="260"/>
      <c r="AT294" s="260"/>
      <c r="AU294" s="260"/>
      <c r="AV294" s="260"/>
      <c r="AW294" s="260"/>
      <c r="AX294" s="260"/>
      <c r="AY294" s="260"/>
      <c r="AZ294" s="260"/>
      <c r="BA294" s="260"/>
      <c r="BB294" s="138"/>
      <c r="BC294" s="139"/>
      <c r="BD294" s="135"/>
      <c r="BE294" s="135"/>
      <c r="BF294" s="135"/>
      <c r="BG294" s="135"/>
      <c r="BH294" s="111"/>
      <c r="BI294" s="135"/>
      <c r="BJ294" s="135"/>
      <c r="BK294" s="135"/>
      <c r="BL294" s="111"/>
      <c r="BM294" s="135"/>
      <c r="BN294" s="308"/>
      <c r="BO294" s="300"/>
      <c r="BP294" s="308"/>
      <c r="BQ294" s="308"/>
      <c r="BR294" s="308"/>
      <c r="BS294" s="308"/>
      <c r="BT294" s="135"/>
      <c r="BU294" s="140"/>
      <c r="BV294" s="140"/>
    </row>
    <row r="295" spans="1:79" s="7" customFormat="1" ht="30" customHeight="1" x14ac:dyDescent="0.25">
      <c r="A295" s="555"/>
      <c r="B295" s="556"/>
      <c r="C295" s="111"/>
      <c r="D295" s="112"/>
      <c r="E295" s="126"/>
      <c r="F295" s="127"/>
      <c r="G295" s="128"/>
      <c r="H295" s="128"/>
      <c r="I295" s="128"/>
      <c r="J295" s="128"/>
      <c r="K295" s="129"/>
      <c r="L295" s="130"/>
      <c r="M295" s="131"/>
      <c r="N295" s="130"/>
      <c r="O295" s="135"/>
      <c r="P295" s="135"/>
      <c r="Q295" s="131"/>
      <c r="R295" s="130"/>
      <c r="S295" s="135"/>
      <c r="T295" s="135"/>
      <c r="U295" s="131"/>
      <c r="V295" s="130"/>
      <c r="W295" s="135"/>
      <c r="X295" s="135"/>
      <c r="Y295" s="135"/>
      <c r="Z295" s="131"/>
      <c r="AA295" s="111"/>
      <c r="AB295" s="111"/>
      <c r="AC295" s="135"/>
      <c r="AD295" s="126"/>
      <c r="AE295" s="259"/>
      <c r="AF295" s="260"/>
      <c r="AG295" s="260"/>
      <c r="AH295" s="260"/>
      <c r="AI295" s="260"/>
      <c r="AJ295" s="260"/>
      <c r="AK295" s="260"/>
      <c r="AL295" s="260"/>
      <c r="AM295" s="260"/>
      <c r="AN295" s="260"/>
      <c r="AO295" s="260"/>
      <c r="AP295" s="260"/>
      <c r="AQ295" s="260"/>
      <c r="AR295" s="260"/>
      <c r="AS295" s="260"/>
      <c r="AT295" s="260"/>
      <c r="AU295" s="260"/>
      <c r="AV295" s="260"/>
      <c r="AW295" s="260"/>
      <c r="AX295" s="260"/>
      <c r="AY295" s="260"/>
      <c r="AZ295" s="260"/>
      <c r="BA295" s="260"/>
      <c r="BB295" s="138"/>
      <c r="BC295" s="139"/>
      <c r="BD295" s="135"/>
      <c r="BE295" s="135"/>
      <c r="BF295" s="135"/>
      <c r="BG295" s="135"/>
      <c r="BH295" s="111"/>
      <c r="BI295" s="135"/>
      <c r="BJ295" s="135"/>
      <c r="BK295" s="135"/>
      <c r="BL295" s="111"/>
      <c r="BM295" s="135"/>
      <c r="BN295" s="135">
        <f>+'[1]PRESUP. URB. GYP 99 SAS ZOMAC'!F193/6</f>
        <v>28803221.333333332</v>
      </c>
      <c r="BO295" s="126">
        <f t="shared" ref="BO295:BS295" si="33">+BN295</f>
        <v>28803221.333333332</v>
      </c>
      <c r="BP295" s="135">
        <f t="shared" si="33"/>
        <v>28803221.333333332</v>
      </c>
      <c r="BQ295" s="135">
        <f t="shared" si="33"/>
        <v>28803221.333333332</v>
      </c>
      <c r="BR295" s="135">
        <f t="shared" si="33"/>
        <v>28803221.333333332</v>
      </c>
      <c r="BS295" s="135">
        <f t="shared" si="33"/>
        <v>28803221.333333332</v>
      </c>
      <c r="BT295" s="135"/>
      <c r="BU295" s="140"/>
      <c r="BV295" s="140"/>
      <c r="BW295" s="7">
        <f>SUM(C295:BV295)</f>
        <v>172819328</v>
      </c>
      <c r="BX295" s="7">
        <f>+'[1]PRESUP. URB. GYP 99 SAS ZOMAC'!F193</f>
        <v>172819328</v>
      </c>
      <c r="BY295" s="7">
        <f>+BX295-BW295</f>
        <v>0</v>
      </c>
    </row>
    <row r="296" spans="1:79" s="7" customFormat="1" ht="20.100000000000001" customHeight="1" x14ac:dyDescent="0.25">
      <c r="A296" s="555" t="str">
        <f>+'[1]PRESUP. URB. GYP 99 SAS ZOMAC'!A194</f>
        <v>OE20</v>
      </c>
      <c r="B296" s="556" t="str">
        <f>+'[1]PRESUP. URB. GYP 99 SAS ZOMAC'!B194</f>
        <v>Escarificación de lleno existente para el mejoramiento de adherencia</v>
      </c>
      <c r="C296" s="111"/>
      <c r="D296" s="112"/>
      <c r="E296" s="126"/>
      <c r="F296" s="127"/>
      <c r="G296" s="128"/>
      <c r="H296" s="128"/>
      <c r="I296" s="128"/>
      <c r="J296" s="128"/>
      <c r="K296" s="129"/>
      <c r="L296" s="130"/>
      <c r="M296" s="131"/>
      <c r="N296" s="130"/>
      <c r="O296" s="135"/>
      <c r="P296" s="135"/>
      <c r="Q296" s="131"/>
      <c r="R296" s="130"/>
      <c r="S296" s="135"/>
      <c r="T296" s="135"/>
      <c r="U296" s="131"/>
      <c r="V296" s="130"/>
      <c r="W296" s="135"/>
      <c r="X296" s="135"/>
      <c r="Y296" s="135"/>
      <c r="Z296" s="131"/>
      <c r="AA296" s="111"/>
      <c r="AB296" s="111"/>
      <c r="AC296" s="135"/>
      <c r="AD296" s="126"/>
      <c r="AE296" s="259"/>
      <c r="AF296" s="260"/>
      <c r="AG296" s="260"/>
      <c r="AH296" s="260"/>
      <c r="AI296" s="260"/>
      <c r="AJ296" s="260"/>
      <c r="AK296" s="260"/>
      <c r="AL296" s="260"/>
      <c r="AM296" s="260"/>
      <c r="AN296" s="260"/>
      <c r="AO296" s="260"/>
      <c r="AP296" s="260"/>
      <c r="AQ296" s="260"/>
      <c r="AR296" s="260"/>
      <c r="AS296" s="260"/>
      <c r="AT296" s="260"/>
      <c r="AU296" s="260"/>
      <c r="AV296" s="260"/>
      <c r="AW296" s="260"/>
      <c r="AX296" s="260"/>
      <c r="AY296" s="260"/>
      <c r="AZ296" s="260"/>
      <c r="BA296" s="260"/>
      <c r="BB296" s="138"/>
      <c r="BC296" s="310"/>
      <c r="BD296" s="305"/>
      <c r="BE296" s="305"/>
      <c r="BF296" s="305"/>
      <c r="BG296" s="135"/>
      <c r="BH296" s="111"/>
      <c r="BI296" s="135"/>
      <c r="BJ296" s="135"/>
      <c r="BK296" s="135"/>
      <c r="BL296" s="111"/>
      <c r="BM296" s="135"/>
      <c r="BN296" s="135"/>
      <c r="BO296" s="126"/>
      <c r="BP296" s="135"/>
      <c r="BQ296" s="135"/>
      <c r="BR296" s="135"/>
      <c r="BS296" s="135"/>
      <c r="BT296" s="135"/>
      <c r="BU296" s="140"/>
      <c r="BV296" s="140"/>
    </row>
    <row r="297" spans="1:79" s="7" customFormat="1" ht="20.100000000000001" customHeight="1" x14ac:dyDescent="0.25">
      <c r="A297" s="555"/>
      <c r="B297" s="556"/>
      <c r="C297" s="111"/>
      <c r="D297" s="112"/>
      <c r="E297" s="126"/>
      <c r="F297" s="127"/>
      <c r="G297" s="128"/>
      <c r="H297" s="128"/>
      <c r="I297" s="128"/>
      <c r="J297" s="128"/>
      <c r="K297" s="129"/>
      <c r="L297" s="130"/>
      <c r="M297" s="131"/>
      <c r="N297" s="130"/>
      <c r="O297" s="135"/>
      <c r="P297" s="135"/>
      <c r="Q297" s="131"/>
      <c r="R297" s="130"/>
      <c r="S297" s="135"/>
      <c r="T297" s="135"/>
      <c r="U297" s="131"/>
      <c r="V297" s="130"/>
      <c r="W297" s="135"/>
      <c r="X297" s="135"/>
      <c r="Y297" s="135"/>
      <c r="Z297" s="131"/>
      <c r="AA297" s="111"/>
      <c r="AB297" s="111"/>
      <c r="AC297" s="135"/>
      <c r="AD297" s="126"/>
      <c r="AE297" s="259"/>
      <c r="AF297" s="260"/>
      <c r="AG297" s="260"/>
      <c r="AH297" s="260"/>
      <c r="AI297" s="260"/>
      <c r="AJ297" s="260"/>
      <c r="AK297" s="260"/>
      <c r="AL297" s="260"/>
      <c r="AM297" s="260"/>
      <c r="AN297" s="260"/>
      <c r="AO297" s="260"/>
      <c r="AP297" s="260"/>
      <c r="AQ297" s="260"/>
      <c r="AR297" s="260"/>
      <c r="AS297" s="260"/>
      <c r="AT297" s="260"/>
      <c r="AU297" s="260"/>
      <c r="AV297" s="260"/>
      <c r="AW297" s="260"/>
      <c r="AX297" s="260"/>
      <c r="AY297" s="260"/>
      <c r="AZ297" s="260"/>
      <c r="BA297" s="260"/>
      <c r="BB297" s="138"/>
      <c r="BC297" s="139">
        <f>+'[1]PRESUP. URB. GYP 99 SAS ZOMAC'!F194/4</f>
        <v>18051000</v>
      </c>
      <c r="BD297" s="135">
        <f>+BC297</f>
        <v>18051000</v>
      </c>
      <c r="BE297" s="135">
        <f>+BD297</f>
        <v>18051000</v>
      </c>
      <c r="BF297" s="135">
        <f>+BE297</f>
        <v>18051000</v>
      </c>
      <c r="BG297" s="135"/>
      <c r="BH297" s="111"/>
      <c r="BI297" s="135"/>
      <c r="BJ297" s="135"/>
      <c r="BK297" s="135"/>
      <c r="BL297" s="111"/>
      <c r="BM297" s="135"/>
      <c r="BN297" s="135"/>
      <c r="BO297" s="126"/>
      <c r="BP297" s="135"/>
      <c r="BQ297" s="135"/>
      <c r="BR297" s="135"/>
      <c r="BS297" s="135"/>
      <c r="BT297" s="135"/>
      <c r="BU297" s="140"/>
      <c r="BV297" s="140"/>
      <c r="BW297" s="7">
        <f>SUM(C297:BV297)</f>
        <v>72204000</v>
      </c>
      <c r="BX297" s="7">
        <f>+'[1]PRESUP. URB. GYP 99 SAS ZOMAC'!F194</f>
        <v>72204000</v>
      </c>
      <c r="BY297" s="7">
        <f>+BX297-BW297</f>
        <v>0</v>
      </c>
    </row>
    <row r="298" spans="1:79" s="7" customFormat="1" ht="35.1" customHeight="1" x14ac:dyDescent="0.25">
      <c r="A298" s="555" t="str">
        <f>+'[1]PRESUP. URB. GYP 99 SAS ZOMAC'!A195</f>
        <v>OE21</v>
      </c>
      <c r="B298" s="556" t="str">
        <f>+'[1]PRESUP. URB. GYP 99 SAS ZOMAC'!B195</f>
        <v>SUMINISTRO, TRANSPORTE Y CONSTRUCCIÓN DE Filtro tipo francés, con una sección de 0,30 X 0,40, Piedra seleccionada entre 2" y 3" y Geotextil NT1600, NO INCLUYE EXCAVACIÓN, NI LLENO</v>
      </c>
      <c r="C298" s="111"/>
      <c r="D298" s="112"/>
      <c r="E298" s="126"/>
      <c r="F298" s="127"/>
      <c r="G298" s="128"/>
      <c r="H298" s="128"/>
      <c r="I298" s="128"/>
      <c r="J298" s="128"/>
      <c r="K298" s="129"/>
      <c r="L298" s="130"/>
      <c r="M298" s="131"/>
      <c r="N298" s="130"/>
      <c r="O298" s="135"/>
      <c r="P298" s="135"/>
      <c r="Q298" s="131"/>
      <c r="R298" s="130"/>
      <c r="S298" s="135"/>
      <c r="T298" s="135"/>
      <c r="U298" s="131"/>
      <c r="V298" s="130"/>
      <c r="W298" s="135"/>
      <c r="X298" s="135"/>
      <c r="Y298" s="135"/>
      <c r="Z298" s="131"/>
      <c r="AA298" s="111"/>
      <c r="AB298" s="111"/>
      <c r="AC298" s="135"/>
      <c r="AD298" s="126"/>
      <c r="AE298" s="259"/>
      <c r="AF298" s="260"/>
      <c r="AG298" s="260"/>
      <c r="AH298" s="260"/>
      <c r="AI298" s="260"/>
      <c r="AJ298" s="260"/>
      <c r="AK298" s="260"/>
      <c r="AL298" s="260"/>
      <c r="AM298" s="260"/>
      <c r="AN298" s="260"/>
      <c r="AO298" s="260"/>
      <c r="AP298" s="260"/>
      <c r="AQ298" s="260"/>
      <c r="AR298" s="260"/>
      <c r="AS298" s="260"/>
      <c r="AT298" s="260"/>
      <c r="AU298" s="260"/>
      <c r="AV298" s="260"/>
      <c r="AW298" s="260"/>
      <c r="AX298" s="260"/>
      <c r="AY298" s="260"/>
      <c r="AZ298" s="260"/>
      <c r="BA298" s="260"/>
      <c r="BB298" s="138"/>
      <c r="BC298" s="139"/>
      <c r="BD298" s="135"/>
      <c r="BE298" s="308"/>
      <c r="BF298" s="308"/>
      <c r="BG298" s="308"/>
      <c r="BH298" s="307"/>
      <c r="BI298" s="308"/>
      <c r="BJ298" s="308"/>
      <c r="BK298" s="308"/>
      <c r="BL298" s="307"/>
      <c r="BM298" s="135"/>
      <c r="BN298" s="135"/>
      <c r="BO298" s="126"/>
      <c r="BP298" s="135"/>
      <c r="BQ298" s="135"/>
      <c r="BR298" s="135"/>
      <c r="BS298" s="135"/>
      <c r="BT298" s="135"/>
      <c r="BU298" s="140"/>
      <c r="BV298" s="140"/>
    </row>
    <row r="299" spans="1:79" s="7" customFormat="1" ht="35.1" customHeight="1" x14ac:dyDescent="0.25">
      <c r="A299" s="555"/>
      <c r="B299" s="556"/>
      <c r="C299" s="111"/>
      <c r="D299" s="112"/>
      <c r="E299" s="126"/>
      <c r="F299" s="127"/>
      <c r="G299" s="128"/>
      <c r="H299" s="128"/>
      <c r="I299" s="128"/>
      <c r="J299" s="128"/>
      <c r="K299" s="129"/>
      <c r="L299" s="130"/>
      <c r="M299" s="131"/>
      <c r="N299" s="130"/>
      <c r="O299" s="135"/>
      <c r="P299" s="135"/>
      <c r="Q299" s="131"/>
      <c r="R299" s="130"/>
      <c r="S299" s="135"/>
      <c r="T299" s="135"/>
      <c r="U299" s="131"/>
      <c r="V299" s="130"/>
      <c r="W299" s="135"/>
      <c r="X299" s="135"/>
      <c r="Y299" s="135"/>
      <c r="Z299" s="131"/>
      <c r="AA299" s="111"/>
      <c r="AB299" s="111"/>
      <c r="AC299" s="135"/>
      <c r="AD299" s="126"/>
      <c r="AE299" s="259"/>
      <c r="AF299" s="260"/>
      <c r="AG299" s="260"/>
      <c r="AH299" s="260"/>
      <c r="AI299" s="260"/>
      <c r="AJ299" s="260"/>
      <c r="AK299" s="260"/>
      <c r="AL299" s="260"/>
      <c r="AM299" s="260"/>
      <c r="AN299" s="260"/>
      <c r="AO299" s="260"/>
      <c r="AP299" s="260"/>
      <c r="AQ299" s="260"/>
      <c r="AR299" s="260"/>
      <c r="AS299" s="260"/>
      <c r="AT299" s="260"/>
      <c r="AU299" s="260"/>
      <c r="AV299" s="260"/>
      <c r="AW299" s="260"/>
      <c r="AX299" s="260"/>
      <c r="AY299" s="260"/>
      <c r="AZ299" s="260"/>
      <c r="BA299" s="260"/>
      <c r="BB299" s="138"/>
      <c r="BC299" s="139"/>
      <c r="BD299" s="135"/>
      <c r="BE299" s="135">
        <f>+'[1]PRESUP. URB. GYP 99 SAS ZOMAC'!F195/8</f>
        <v>7758286.25</v>
      </c>
      <c r="BF299" s="135">
        <f>+BE299</f>
        <v>7758286.25</v>
      </c>
      <c r="BG299" s="135">
        <f t="shared" ref="BG299:BL299" si="34">+BF299</f>
        <v>7758286.25</v>
      </c>
      <c r="BH299" s="111">
        <f t="shared" si="34"/>
        <v>7758286.25</v>
      </c>
      <c r="BI299" s="135">
        <f t="shared" si="34"/>
        <v>7758286.25</v>
      </c>
      <c r="BJ299" s="135">
        <f t="shared" si="34"/>
        <v>7758286.25</v>
      </c>
      <c r="BK299" s="135">
        <f t="shared" si="34"/>
        <v>7758286.25</v>
      </c>
      <c r="BL299" s="111">
        <f t="shared" si="34"/>
        <v>7758286.25</v>
      </c>
      <c r="BM299" s="135"/>
      <c r="BN299" s="135"/>
      <c r="BO299" s="126"/>
      <c r="BP299" s="135"/>
      <c r="BQ299" s="135"/>
      <c r="BR299" s="135"/>
      <c r="BS299" s="135"/>
      <c r="BT299" s="135"/>
      <c r="BU299" s="140"/>
      <c r="BV299" s="140"/>
      <c r="BW299" s="7">
        <f>SUM(C299:BV299)</f>
        <v>62066290</v>
      </c>
      <c r="BX299" s="7">
        <f>+'[1]PRESUP. URB. GYP 99 SAS ZOMAC'!F195</f>
        <v>62066290</v>
      </c>
      <c r="BY299" s="7">
        <f>+BX299-BW299</f>
        <v>0</v>
      </c>
    </row>
    <row r="300" spans="1:79" s="7" customFormat="1" ht="30" customHeight="1" x14ac:dyDescent="0.25">
      <c r="A300" s="555" t="str">
        <f>+'[1]PRESUP. URB. GYP 99 SAS ZOMAC'!A196</f>
        <v>OE22</v>
      </c>
      <c r="B300" s="556" t="str">
        <f>+'[1]PRESUP. URB. GYP 99 SAS ZOMAC'!B196</f>
        <v xml:space="preserve">SUMINISTRO, TRANSPORTE Y CONSTRUCCIÓN DE TERRAPLENES - OBRAS DE CONFORMACIÓN TERRENO SEGÚN ESTUDIO DE SUELOS, INCLUYE GEOTEXTIL </v>
      </c>
      <c r="C300" s="111"/>
      <c r="D300" s="112"/>
      <c r="E300" s="126"/>
      <c r="F300" s="127"/>
      <c r="G300" s="128"/>
      <c r="H300" s="128"/>
      <c r="I300" s="128"/>
      <c r="J300" s="128"/>
      <c r="K300" s="129"/>
      <c r="L300" s="130"/>
      <c r="M300" s="131"/>
      <c r="N300" s="130"/>
      <c r="O300" s="135"/>
      <c r="P300" s="135"/>
      <c r="Q300" s="131"/>
      <c r="R300" s="130"/>
      <c r="S300" s="135"/>
      <c r="T300" s="135"/>
      <c r="U300" s="131"/>
      <c r="V300" s="130"/>
      <c r="W300" s="135"/>
      <c r="X300" s="135"/>
      <c r="Y300" s="135"/>
      <c r="Z300" s="131"/>
      <c r="AA300" s="111"/>
      <c r="AB300" s="111"/>
      <c r="AC300" s="135"/>
      <c r="AD300" s="126"/>
      <c r="AE300" s="259"/>
      <c r="AF300" s="260"/>
      <c r="AG300" s="260"/>
      <c r="AH300" s="260"/>
      <c r="AI300" s="260"/>
      <c r="AJ300" s="260"/>
      <c r="AK300" s="260"/>
      <c r="AL300" s="260"/>
      <c r="AM300" s="260"/>
      <c r="AN300" s="260"/>
      <c r="AO300" s="260"/>
      <c r="AP300" s="260"/>
      <c r="AQ300" s="260"/>
      <c r="AR300" s="260"/>
      <c r="AS300" s="260"/>
      <c r="AT300" s="260"/>
      <c r="AU300" s="260"/>
      <c r="AV300" s="260"/>
      <c r="AW300" s="260"/>
      <c r="AX300" s="260"/>
      <c r="AY300" s="260"/>
      <c r="AZ300" s="260"/>
      <c r="BA300" s="260"/>
      <c r="BB300" s="138"/>
      <c r="BC300" s="310"/>
      <c r="BD300" s="305"/>
      <c r="BE300" s="305"/>
      <c r="BF300" s="305"/>
      <c r="BG300" s="135"/>
      <c r="BH300" s="111"/>
      <c r="BI300" s="135"/>
      <c r="BJ300" s="135"/>
      <c r="BK300" s="135"/>
      <c r="BL300" s="111"/>
      <c r="BM300" s="135"/>
      <c r="BN300" s="135"/>
      <c r="BO300" s="126"/>
      <c r="BP300" s="135"/>
      <c r="BQ300" s="135"/>
      <c r="BR300" s="135"/>
      <c r="BS300" s="135"/>
      <c r="BT300" s="135"/>
      <c r="BU300" s="140"/>
      <c r="BV300" s="140"/>
    </row>
    <row r="301" spans="1:79" s="7" customFormat="1" ht="30" customHeight="1" thickBot="1" x14ac:dyDescent="0.3">
      <c r="A301" s="555"/>
      <c r="B301" s="556"/>
      <c r="C301" s="111"/>
      <c r="D301" s="112"/>
      <c r="E301" s="126"/>
      <c r="F301" s="127"/>
      <c r="G301" s="128"/>
      <c r="H301" s="128"/>
      <c r="I301" s="128"/>
      <c r="J301" s="128"/>
      <c r="K301" s="129"/>
      <c r="L301" s="130"/>
      <c r="M301" s="131"/>
      <c r="N301" s="130"/>
      <c r="O301" s="135"/>
      <c r="P301" s="135"/>
      <c r="Q301" s="131"/>
      <c r="R301" s="130"/>
      <c r="S301" s="135"/>
      <c r="T301" s="135"/>
      <c r="U301" s="131"/>
      <c r="V301" s="130"/>
      <c r="W301" s="135"/>
      <c r="X301" s="135"/>
      <c r="Y301" s="135"/>
      <c r="Z301" s="131"/>
      <c r="AA301" s="111"/>
      <c r="AB301" s="111"/>
      <c r="AC301" s="135"/>
      <c r="AD301" s="126"/>
      <c r="AE301" s="259"/>
      <c r="AF301" s="260"/>
      <c r="AG301" s="260"/>
      <c r="AH301" s="260"/>
      <c r="AI301" s="260"/>
      <c r="AJ301" s="260"/>
      <c r="AK301" s="260"/>
      <c r="AL301" s="260"/>
      <c r="AM301" s="260"/>
      <c r="AN301" s="260"/>
      <c r="AO301" s="260"/>
      <c r="AP301" s="260"/>
      <c r="AQ301" s="260"/>
      <c r="AR301" s="260"/>
      <c r="AS301" s="260"/>
      <c r="AT301" s="260"/>
      <c r="AU301" s="260"/>
      <c r="AV301" s="260"/>
      <c r="AW301" s="260"/>
      <c r="AX301" s="260"/>
      <c r="AY301" s="260"/>
      <c r="AZ301" s="260"/>
      <c r="BA301" s="260"/>
      <c r="BB301" s="138"/>
      <c r="BC301" s="139">
        <f>+'[1]PRESUP. URB. GYP 99 SAS ZOMAC'!F196/4</f>
        <v>277634750.84732354</v>
      </c>
      <c r="BD301" s="135">
        <f>+BC301</f>
        <v>277634750.84732354</v>
      </c>
      <c r="BE301" s="135">
        <f>+BD301</f>
        <v>277634750.84732354</v>
      </c>
      <c r="BF301" s="135">
        <f>+BE301</f>
        <v>277634750.84732354</v>
      </c>
      <c r="BG301" s="135"/>
      <c r="BH301" s="111"/>
      <c r="BI301" s="135"/>
      <c r="BJ301" s="135"/>
      <c r="BK301" s="135"/>
      <c r="BL301" s="111"/>
      <c r="BM301" s="135"/>
      <c r="BN301" s="135"/>
      <c r="BO301" s="126"/>
      <c r="BP301" s="135"/>
      <c r="BQ301" s="135"/>
      <c r="BR301" s="135"/>
      <c r="BS301" s="135"/>
      <c r="BT301" s="135"/>
      <c r="BU301" s="140"/>
      <c r="BV301" s="140"/>
      <c r="BW301" s="7">
        <f>SUM(C301:BV301)</f>
        <v>1110539003.3892941</v>
      </c>
      <c r="BX301" s="7">
        <f>+'[1]PRESUP. URB. GYP 99 SAS ZOMAC'!F196</f>
        <v>1110539003.3892941</v>
      </c>
      <c r="BY301" s="7">
        <f>+BX301-BW301</f>
        <v>0</v>
      </c>
    </row>
    <row r="302" spans="1:79" s="31" customFormat="1" ht="13.5" thickBot="1" x14ac:dyDescent="0.3">
      <c r="A302" s="55"/>
      <c r="B302" s="311" t="s">
        <v>109</v>
      </c>
      <c r="C302" s="312">
        <f>SUM(C21:C301)</f>
        <v>4000068</v>
      </c>
      <c r="D302" s="313">
        <f t="shared" ref="D302:BO302" si="35">SUM(D21:D301)</f>
        <v>4000068</v>
      </c>
      <c r="E302" s="314">
        <f t="shared" si="35"/>
        <v>9104118</v>
      </c>
      <c r="F302" s="315">
        <f t="shared" si="35"/>
        <v>0</v>
      </c>
      <c r="G302" s="316">
        <f t="shared" si="35"/>
        <v>0</v>
      </c>
      <c r="H302" s="316">
        <f t="shared" si="35"/>
        <v>0</v>
      </c>
      <c r="I302" s="316">
        <f t="shared" si="35"/>
        <v>0</v>
      </c>
      <c r="J302" s="316">
        <f t="shared" si="35"/>
        <v>0</v>
      </c>
      <c r="K302" s="317">
        <f t="shared" si="35"/>
        <v>0</v>
      </c>
      <c r="L302" s="318">
        <f t="shared" si="35"/>
        <v>12523786.647500001</v>
      </c>
      <c r="M302" s="319">
        <f t="shared" si="35"/>
        <v>10876656.647500001</v>
      </c>
      <c r="N302" s="318">
        <f t="shared" si="35"/>
        <v>779465135.52999997</v>
      </c>
      <c r="O302" s="320">
        <f t="shared" si="35"/>
        <v>777995302.01999998</v>
      </c>
      <c r="P302" s="320">
        <f t="shared" si="35"/>
        <v>777995302.01999998</v>
      </c>
      <c r="Q302" s="319">
        <f t="shared" si="35"/>
        <v>777995302.01999998</v>
      </c>
      <c r="R302" s="318">
        <f t="shared" si="35"/>
        <v>133153917.15000001</v>
      </c>
      <c r="S302" s="320">
        <f t="shared" si="35"/>
        <v>133153917.15000001</v>
      </c>
      <c r="T302" s="320">
        <f t="shared" si="35"/>
        <v>133153917.15000001</v>
      </c>
      <c r="U302" s="319">
        <f t="shared" si="35"/>
        <v>133153917.15000001</v>
      </c>
      <c r="V302" s="318">
        <f t="shared" si="35"/>
        <v>81691612.10800001</v>
      </c>
      <c r="W302" s="320">
        <f t="shared" si="35"/>
        <v>78247027.708000004</v>
      </c>
      <c r="X302" s="320">
        <f t="shared" si="35"/>
        <v>78247027.708000004</v>
      </c>
      <c r="Y302" s="320">
        <f t="shared" si="35"/>
        <v>78247027.708000004</v>
      </c>
      <c r="Z302" s="319">
        <f t="shared" si="35"/>
        <v>78247027.708000004</v>
      </c>
      <c r="AA302" s="312">
        <f t="shared" si="35"/>
        <v>103537687.66249999</v>
      </c>
      <c r="AB302" s="312">
        <f t="shared" si="35"/>
        <v>103537687.66249999</v>
      </c>
      <c r="AC302" s="320">
        <f t="shared" si="35"/>
        <v>103537687.66249999</v>
      </c>
      <c r="AD302" s="314">
        <f t="shared" si="35"/>
        <v>103537687.66249999</v>
      </c>
      <c r="AE302" s="321">
        <f t="shared" si="35"/>
        <v>0</v>
      </c>
      <c r="AF302" s="322">
        <f t="shared" si="35"/>
        <v>0</v>
      </c>
      <c r="AG302" s="322">
        <f t="shared" si="35"/>
        <v>0</v>
      </c>
      <c r="AH302" s="322">
        <f t="shared" si="35"/>
        <v>0</v>
      </c>
      <c r="AI302" s="322">
        <f t="shared" si="35"/>
        <v>0</v>
      </c>
      <c r="AJ302" s="322">
        <f t="shared" si="35"/>
        <v>0</v>
      </c>
      <c r="AK302" s="322">
        <f t="shared" si="35"/>
        <v>0</v>
      </c>
      <c r="AL302" s="322">
        <f t="shared" si="35"/>
        <v>0</v>
      </c>
      <c r="AM302" s="322">
        <f t="shared" si="35"/>
        <v>0</v>
      </c>
      <c r="AN302" s="322">
        <f t="shared" si="35"/>
        <v>0</v>
      </c>
      <c r="AO302" s="322">
        <f t="shared" si="35"/>
        <v>0</v>
      </c>
      <c r="AP302" s="322">
        <f t="shared" si="35"/>
        <v>0</v>
      </c>
      <c r="AQ302" s="322">
        <f t="shared" si="35"/>
        <v>0</v>
      </c>
      <c r="AR302" s="322">
        <f t="shared" si="35"/>
        <v>0</v>
      </c>
      <c r="AS302" s="322">
        <f t="shared" si="35"/>
        <v>0</v>
      </c>
      <c r="AT302" s="322">
        <f t="shared" si="35"/>
        <v>0</v>
      </c>
      <c r="AU302" s="322">
        <f t="shared" si="35"/>
        <v>0</v>
      </c>
      <c r="AV302" s="322">
        <f t="shared" si="35"/>
        <v>0</v>
      </c>
      <c r="AW302" s="322">
        <f t="shared" si="35"/>
        <v>0</v>
      </c>
      <c r="AX302" s="322">
        <f t="shared" si="35"/>
        <v>0</v>
      </c>
      <c r="AY302" s="322">
        <f t="shared" si="35"/>
        <v>0</v>
      </c>
      <c r="AZ302" s="322">
        <f t="shared" si="35"/>
        <v>0</v>
      </c>
      <c r="BA302" s="322">
        <f t="shared" si="35"/>
        <v>0</v>
      </c>
      <c r="BB302" s="323">
        <f t="shared" si="35"/>
        <v>0</v>
      </c>
      <c r="BC302" s="324">
        <f t="shared" si="35"/>
        <v>299943100.84732354</v>
      </c>
      <c r="BD302" s="320">
        <f t="shared" si="35"/>
        <v>299943100.84732354</v>
      </c>
      <c r="BE302" s="320">
        <f t="shared" si="35"/>
        <v>320840418.34732354</v>
      </c>
      <c r="BF302" s="320">
        <f t="shared" si="35"/>
        <v>332326093.72432584</v>
      </c>
      <c r="BG302" s="320">
        <f t="shared" si="35"/>
        <v>47924674.454668947</v>
      </c>
      <c r="BH302" s="312">
        <f t="shared" si="35"/>
        <v>280741337.53280658</v>
      </c>
      <c r="BI302" s="320">
        <f t="shared" si="35"/>
        <v>268172339.52947319</v>
      </c>
      <c r="BJ302" s="320">
        <f t="shared" si="35"/>
        <v>296776242.68547326</v>
      </c>
      <c r="BK302" s="320">
        <f t="shared" si="35"/>
        <v>405830766.43325096</v>
      </c>
      <c r="BL302" s="312">
        <f t="shared" si="35"/>
        <v>457142123.86182243</v>
      </c>
      <c r="BM302" s="320">
        <f t="shared" si="35"/>
        <v>445595211.96932244</v>
      </c>
      <c r="BN302" s="320">
        <f t="shared" si="35"/>
        <v>502910989.37408429</v>
      </c>
      <c r="BO302" s="314">
        <f t="shared" si="35"/>
        <v>465150810.71808422</v>
      </c>
      <c r="BP302" s="320">
        <f t="shared" ref="BP302:BT302" si="36">SUM(BP21:BP301)</f>
        <v>408523041.8514176</v>
      </c>
      <c r="BQ302" s="320">
        <f t="shared" si="36"/>
        <v>375524382.21625096</v>
      </c>
      <c r="BR302" s="320">
        <f t="shared" si="36"/>
        <v>159900973.97458431</v>
      </c>
      <c r="BS302" s="320">
        <f t="shared" si="36"/>
        <v>103944476.685873</v>
      </c>
      <c r="BT302" s="320">
        <f t="shared" si="36"/>
        <v>31894873.204761904</v>
      </c>
      <c r="BU302" s="552">
        <f>ROUND(SUM(C302:BT302),0)</f>
        <v>9998486839</v>
      </c>
      <c r="BV302" s="553"/>
      <c r="BW302" s="6">
        <f>+'[1]PRESUP. URB. GYP 99 SAS ZOMAC'!F199</f>
        <v>9998486839.3317432</v>
      </c>
      <c r="BX302" s="6"/>
      <c r="BY302" s="6">
        <f t="shared" ref="BY302:BY309" si="37">SUM(C302:BC302)</f>
        <v>4795344981.9223242</v>
      </c>
      <c r="BZ302" s="6">
        <f>+BY302-BW302</f>
        <v>-5203141857.4094191</v>
      </c>
      <c r="CA302" s="6"/>
    </row>
    <row r="303" spans="1:79" x14ac:dyDescent="0.25">
      <c r="A303" s="325">
        <f>+'[1]PRESUP. URB. GYP 99 SAS ZOMAC'!E200</f>
        <v>0.245</v>
      </c>
      <c r="B303" s="89" t="s">
        <v>110</v>
      </c>
      <c r="C303" s="326">
        <f>+C302*$A$303</f>
        <v>980016.66</v>
      </c>
      <c r="D303" s="327">
        <f t="shared" ref="D303:BO303" si="38">+D302*$A$303</f>
        <v>980016.66</v>
      </c>
      <c r="E303" s="328">
        <f t="shared" si="38"/>
        <v>2230508.91</v>
      </c>
      <c r="F303" s="93">
        <f t="shared" si="38"/>
        <v>0</v>
      </c>
      <c r="G303" s="94">
        <f t="shared" si="38"/>
        <v>0</v>
      </c>
      <c r="H303" s="94">
        <f t="shared" si="38"/>
        <v>0</v>
      </c>
      <c r="I303" s="94">
        <f t="shared" si="38"/>
        <v>0</v>
      </c>
      <c r="J303" s="94">
        <f t="shared" si="38"/>
        <v>0</v>
      </c>
      <c r="K303" s="95">
        <f t="shared" si="38"/>
        <v>0</v>
      </c>
      <c r="L303" s="329">
        <f t="shared" si="38"/>
        <v>3068327.7286375002</v>
      </c>
      <c r="M303" s="330">
        <f t="shared" si="38"/>
        <v>2664780.8786375001</v>
      </c>
      <c r="N303" s="329">
        <f t="shared" si="38"/>
        <v>190968958.20484999</v>
      </c>
      <c r="O303" s="327">
        <f t="shared" si="38"/>
        <v>190608848.99489999</v>
      </c>
      <c r="P303" s="327">
        <f t="shared" si="38"/>
        <v>190608848.99489999</v>
      </c>
      <c r="Q303" s="330">
        <f t="shared" si="38"/>
        <v>190608848.99489999</v>
      </c>
      <c r="R303" s="329">
        <f t="shared" si="38"/>
        <v>32622709.701749999</v>
      </c>
      <c r="S303" s="327">
        <f t="shared" si="38"/>
        <v>32622709.701749999</v>
      </c>
      <c r="T303" s="327">
        <f t="shared" si="38"/>
        <v>32622709.701749999</v>
      </c>
      <c r="U303" s="330">
        <f t="shared" si="38"/>
        <v>32622709.701749999</v>
      </c>
      <c r="V303" s="329">
        <f t="shared" si="38"/>
        <v>20014444.966460001</v>
      </c>
      <c r="W303" s="327">
        <f t="shared" si="38"/>
        <v>19170521.788460001</v>
      </c>
      <c r="X303" s="327">
        <f t="shared" si="38"/>
        <v>19170521.788460001</v>
      </c>
      <c r="Y303" s="327">
        <f t="shared" si="38"/>
        <v>19170521.788460001</v>
      </c>
      <c r="Z303" s="330">
        <f t="shared" si="38"/>
        <v>19170521.788460001</v>
      </c>
      <c r="AA303" s="326">
        <f t="shared" si="38"/>
        <v>25366733.477312498</v>
      </c>
      <c r="AB303" s="326">
        <f t="shared" si="38"/>
        <v>25366733.477312498</v>
      </c>
      <c r="AC303" s="327">
        <f t="shared" si="38"/>
        <v>25366733.477312498</v>
      </c>
      <c r="AD303" s="328">
        <f t="shared" si="38"/>
        <v>25366733.477312498</v>
      </c>
      <c r="AE303" s="252">
        <f t="shared" si="38"/>
        <v>0</v>
      </c>
      <c r="AF303" s="253">
        <f t="shared" si="38"/>
        <v>0</v>
      </c>
      <c r="AG303" s="253">
        <f t="shared" si="38"/>
        <v>0</v>
      </c>
      <c r="AH303" s="253">
        <f t="shared" si="38"/>
        <v>0</v>
      </c>
      <c r="AI303" s="253">
        <f t="shared" si="38"/>
        <v>0</v>
      </c>
      <c r="AJ303" s="253">
        <f t="shared" si="38"/>
        <v>0</v>
      </c>
      <c r="AK303" s="253">
        <f t="shared" si="38"/>
        <v>0</v>
      </c>
      <c r="AL303" s="253">
        <f t="shared" si="38"/>
        <v>0</v>
      </c>
      <c r="AM303" s="253">
        <f t="shared" si="38"/>
        <v>0</v>
      </c>
      <c r="AN303" s="253">
        <f t="shared" si="38"/>
        <v>0</v>
      </c>
      <c r="AO303" s="253">
        <f t="shared" si="38"/>
        <v>0</v>
      </c>
      <c r="AP303" s="253">
        <f t="shared" si="38"/>
        <v>0</v>
      </c>
      <c r="AQ303" s="253">
        <f t="shared" si="38"/>
        <v>0</v>
      </c>
      <c r="AR303" s="253">
        <f t="shared" si="38"/>
        <v>0</v>
      </c>
      <c r="AS303" s="253">
        <f t="shared" si="38"/>
        <v>0</v>
      </c>
      <c r="AT303" s="253">
        <f t="shared" si="38"/>
        <v>0</v>
      </c>
      <c r="AU303" s="253">
        <f t="shared" si="38"/>
        <v>0</v>
      </c>
      <c r="AV303" s="253">
        <f t="shared" si="38"/>
        <v>0</v>
      </c>
      <c r="AW303" s="253">
        <f t="shared" si="38"/>
        <v>0</v>
      </c>
      <c r="AX303" s="253">
        <f t="shared" si="38"/>
        <v>0</v>
      </c>
      <c r="AY303" s="253">
        <f t="shared" si="38"/>
        <v>0</v>
      </c>
      <c r="AZ303" s="253">
        <f t="shared" si="38"/>
        <v>0</v>
      </c>
      <c r="BA303" s="253">
        <f t="shared" si="38"/>
        <v>0</v>
      </c>
      <c r="BB303" s="105">
        <f t="shared" si="38"/>
        <v>0</v>
      </c>
      <c r="BC303" s="331">
        <f t="shared" si="38"/>
        <v>73486059.707594261</v>
      </c>
      <c r="BD303" s="327">
        <f t="shared" si="38"/>
        <v>73486059.707594261</v>
      </c>
      <c r="BE303" s="327">
        <f t="shared" si="38"/>
        <v>78605902.49509427</v>
      </c>
      <c r="BF303" s="327">
        <f t="shared" si="38"/>
        <v>81419892.962459832</v>
      </c>
      <c r="BG303" s="327">
        <f t="shared" si="38"/>
        <v>11741545.241393892</v>
      </c>
      <c r="BH303" s="326">
        <f t="shared" si="38"/>
        <v>68781627.695537612</v>
      </c>
      <c r="BI303" s="327">
        <f t="shared" si="38"/>
        <v>65702223.184720926</v>
      </c>
      <c r="BJ303" s="327">
        <f t="shared" si="38"/>
        <v>72710179.457940951</v>
      </c>
      <c r="BK303" s="327">
        <f t="shared" si="38"/>
        <v>99428537.776146486</v>
      </c>
      <c r="BL303" s="326">
        <f t="shared" si="38"/>
        <v>111999820.34614649</v>
      </c>
      <c r="BM303" s="327">
        <f t="shared" si="38"/>
        <v>109170826.932484</v>
      </c>
      <c r="BN303" s="327">
        <f t="shared" si="38"/>
        <v>123213192.39665066</v>
      </c>
      <c r="BO303" s="328">
        <f t="shared" si="38"/>
        <v>113961948.62593064</v>
      </c>
      <c r="BP303" s="327">
        <f t="shared" ref="BP303:BT303" si="39">+BP302*$A$303</f>
        <v>100088145.2535973</v>
      </c>
      <c r="BQ303" s="327">
        <f t="shared" si="39"/>
        <v>92003473.642981485</v>
      </c>
      <c r="BR303" s="327">
        <f t="shared" si="39"/>
        <v>39175738.623773158</v>
      </c>
      <c r="BS303" s="327">
        <f t="shared" si="39"/>
        <v>25466396.788038883</v>
      </c>
      <c r="BT303" s="327">
        <f t="shared" si="39"/>
        <v>7814243.9351666663</v>
      </c>
      <c r="BU303" s="557">
        <f>ROUND(SUM(C303:BT303),0)</f>
        <v>2449629276</v>
      </c>
      <c r="BV303" s="558"/>
      <c r="BW303" s="7">
        <f>+'[1]PRESUP. URB. GYP 99 SAS ZOMAC'!F200</f>
        <v>2449629275.6399999</v>
      </c>
      <c r="BY303" s="7">
        <f t="shared" si="37"/>
        <v>1174859520.5709693</v>
      </c>
      <c r="BZ303" s="7">
        <f t="shared" ref="BZ303:BZ310" si="40">+BY303-BW303</f>
        <v>-1274769755.0690305</v>
      </c>
    </row>
    <row r="304" spans="1:79" x14ac:dyDescent="0.25">
      <c r="A304" s="332">
        <f>+'[1]PRESUP. URB. GYP 99 SAS ZOMAC'!E201</f>
        <v>0</v>
      </c>
      <c r="B304" s="110" t="s">
        <v>111</v>
      </c>
      <c r="C304" s="333">
        <f>+C302*$A$304</f>
        <v>0</v>
      </c>
      <c r="D304" s="334">
        <f t="shared" ref="D304:BO304" si="41">+D302*$A$304</f>
        <v>0</v>
      </c>
      <c r="E304" s="335">
        <f t="shared" si="41"/>
        <v>0</v>
      </c>
      <c r="F304" s="127">
        <f t="shared" si="41"/>
        <v>0</v>
      </c>
      <c r="G304" s="128">
        <f t="shared" si="41"/>
        <v>0</v>
      </c>
      <c r="H304" s="128">
        <f t="shared" si="41"/>
        <v>0</v>
      </c>
      <c r="I304" s="128">
        <f t="shared" si="41"/>
        <v>0</v>
      </c>
      <c r="J304" s="128">
        <f t="shared" si="41"/>
        <v>0</v>
      </c>
      <c r="K304" s="129">
        <f t="shared" si="41"/>
        <v>0</v>
      </c>
      <c r="L304" s="336">
        <f t="shared" si="41"/>
        <v>0</v>
      </c>
      <c r="M304" s="337">
        <f t="shared" si="41"/>
        <v>0</v>
      </c>
      <c r="N304" s="336">
        <f t="shared" si="41"/>
        <v>0</v>
      </c>
      <c r="O304" s="334">
        <f t="shared" si="41"/>
        <v>0</v>
      </c>
      <c r="P304" s="334">
        <f t="shared" si="41"/>
        <v>0</v>
      </c>
      <c r="Q304" s="337">
        <f t="shared" si="41"/>
        <v>0</v>
      </c>
      <c r="R304" s="336">
        <f t="shared" si="41"/>
        <v>0</v>
      </c>
      <c r="S304" s="334">
        <f t="shared" si="41"/>
        <v>0</v>
      </c>
      <c r="T304" s="334">
        <f t="shared" si="41"/>
        <v>0</v>
      </c>
      <c r="U304" s="337">
        <f t="shared" si="41"/>
        <v>0</v>
      </c>
      <c r="V304" s="336">
        <f t="shared" si="41"/>
        <v>0</v>
      </c>
      <c r="W304" s="334">
        <f t="shared" si="41"/>
        <v>0</v>
      </c>
      <c r="X304" s="334">
        <f t="shared" si="41"/>
        <v>0</v>
      </c>
      <c r="Y304" s="334">
        <f t="shared" si="41"/>
        <v>0</v>
      </c>
      <c r="Z304" s="337">
        <f t="shared" si="41"/>
        <v>0</v>
      </c>
      <c r="AA304" s="333">
        <f t="shared" si="41"/>
        <v>0</v>
      </c>
      <c r="AB304" s="333">
        <f t="shared" si="41"/>
        <v>0</v>
      </c>
      <c r="AC304" s="334">
        <f t="shared" si="41"/>
        <v>0</v>
      </c>
      <c r="AD304" s="335">
        <f t="shared" si="41"/>
        <v>0</v>
      </c>
      <c r="AE304" s="259">
        <f t="shared" si="41"/>
        <v>0</v>
      </c>
      <c r="AF304" s="260">
        <f t="shared" si="41"/>
        <v>0</v>
      </c>
      <c r="AG304" s="260">
        <f t="shared" si="41"/>
        <v>0</v>
      </c>
      <c r="AH304" s="260">
        <f t="shared" si="41"/>
        <v>0</v>
      </c>
      <c r="AI304" s="260">
        <f t="shared" si="41"/>
        <v>0</v>
      </c>
      <c r="AJ304" s="260">
        <f t="shared" si="41"/>
        <v>0</v>
      </c>
      <c r="AK304" s="260">
        <f t="shared" si="41"/>
        <v>0</v>
      </c>
      <c r="AL304" s="260">
        <f t="shared" si="41"/>
        <v>0</v>
      </c>
      <c r="AM304" s="260">
        <f t="shared" si="41"/>
        <v>0</v>
      </c>
      <c r="AN304" s="260">
        <f t="shared" si="41"/>
        <v>0</v>
      </c>
      <c r="AO304" s="260">
        <f t="shared" si="41"/>
        <v>0</v>
      </c>
      <c r="AP304" s="260">
        <f t="shared" si="41"/>
        <v>0</v>
      </c>
      <c r="AQ304" s="260">
        <f t="shared" si="41"/>
        <v>0</v>
      </c>
      <c r="AR304" s="260">
        <f t="shared" si="41"/>
        <v>0</v>
      </c>
      <c r="AS304" s="260">
        <f t="shared" si="41"/>
        <v>0</v>
      </c>
      <c r="AT304" s="260">
        <f t="shared" si="41"/>
        <v>0</v>
      </c>
      <c r="AU304" s="260">
        <f t="shared" si="41"/>
        <v>0</v>
      </c>
      <c r="AV304" s="260">
        <f t="shared" si="41"/>
        <v>0</v>
      </c>
      <c r="AW304" s="260">
        <f t="shared" si="41"/>
        <v>0</v>
      </c>
      <c r="AX304" s="260">
        <f t="shared" si="41"/>
        <v>0</v>
      </c>
      <c r="AY304" s="260">
        <f t="shared" si="41"/>
        <v>0</v>
      </c>
      <c r="AZ304" s="260">
        <f t="shared" si="41"/>
        <v>0</v>
      </c>
      <c r="BA304" s="260">
        <f t="shared" si="41"/>
        <v>0</v>
      </c>
      <c r="BB304" s="138">
        <f t="shared" si="41"/>
        <v>0</v>
      </c>
      <c r="BC304" s="338">
        <f t="shared" si="41"/>
        <v>0</v>
      </c>
      <c r="BD304" s="334">
        <f t="shared" si="41"/>
        <v>0</v>
      </c>
      <c r="BE304" s="334">
        <f t="shared" si="41"/>
        <v>0</v>
      </c>
      <c r="BF304" s="334">
        <f t="shared" si="41"/>
        <v>0</v>
      </c>
      <c r="BG304" s="334">
        <f t="shared" si="41"/>
        <v>0</v>
      </c>
      <c r="BH304" s="333">
        <f t="shared" si="41"/>
        <v>0</v>
      </c>
      <c r="BI304" s="334">
        <f t="shared" si="41"/>
        <v>0</v>
      </c>
      <c r="BJ304" s="334">
        <f t="shared" si="41"/>
        <v>0</v>
      </c>
      <c r="BK304" s="334">
        <f t="shared" si="41"/>
        <v>0</v>
      </c>
      <c r="BL304" s="333">
        <f t="shared" si="41"/>
        <v>0</v>
      </c>
      <c r="BM304" s="334">
        <f t="shared" si="41"/>
        <v>0</v>
      </c>
      <c r="BN304" s="334">
        <f t="shared" si="41"/>
        <v>0</v>
      </c>
      <c r="BO304" s="335">
        <f t="shared" si="41"/>
        <v>0</v>
      </c>
      <c r="BP304" s="334">
        <f t="shared" ref="BP304:BT304" si="42">+BP302*$A$304</f>
        <v>0</v>
      </c>
      <c r="BQ304" s="334">
        <f t="shared" si="42"/>
        <v>0</v>
      </c>
      <c r="BR304" s="334">
        <f t="shared" si="42"/>
        <v>0</v>
      </c>
      <c r="BS304" s="334">
        <f t="shared" si="42"/>
        <v>0</v>
      </c>
      <c r="BT304" s="334">
        <f t="shared" si="42"/>
        <v>0</v>
      </c>
      <c r="BU304" s="559">
        <f>ROUND(SUM(C304:BT304),0)</f>
        <v>0</v>
      </c>
      <c r="BV304" s="560"/>
      <c r="BW304" s="7">
        <f>+'[1]PRESUP. URB. GYP 99 SAS ZOMAC'!F201</f>
        <v>0</v>
      </c>
      <c r="BY304" s="7">
        <f t="shared" si="37"/>
        <v>0</v>
      </c>
      <c r="BZ304" s="7">
        <f t="shared" si="40"/>
        <v>0</v>
      </c>
    </row>
    <row r="305" spans="1:79" ht="13.5" thickBot="1" x14ac:dyDescent="0.3">
      <c r="A305" s="339">
        <f>+'[1]PRESUP. URB. GYP 99 SAS ZOMAC'!E202</f>
        <v>0.04</v>
      </c>
      <c r="B305" s="340" t="s">
        <v>112</v>
      </c>
      <c r="C305" s="341">
        <f>+C302*$A$305</f>
        <v>160002.72</v>
      </c>
      <c r="D305" s="342">
        <f t="shared" ref="D305:BO305" si="43">+D302*$A$305</f>
        <v>160002.72</v>
      </c>
      <c r="E305" s="343">
        <f t="shared" si="43"/>
        <v>364164.72000000003</v>
      </c>
      <c r="F305" s="344">
        <f t="shared" si="43"/>
        <v>0</v>
      </c>
      <c r="G305" s="345">
        <f t="shared" si="43"/>
        <v>0</v>
      </c>
      <c r="H305" s="345">
        <f t="shared" si="43"/>
        <v>0</v>
      </c>
      <c r="I305" s="345">
        <f t="shared" si="43"/>
        <v>0</v>
      </c>
      <c r="J305" s="345">
        <f t="shared" si="43"/>
        <v>0</v>
      </c>
      <c r="K305" s="346">
        <f t="shared" si="43"/>
        <v>0</v>
      </c>
      <c r="L305" s="347">
        <f t="shared" si="43"/>
        <v>500951.46590000007</v>
      </c>
      <c r="M305" s="348">
        <f t="shared" si="43"/>
        <v>435066.26590000006</v>
      </c>
      <c r="N305" s="347">
        <f t="shared" si="43"/>
        <v>31178605.4212</v>
      </c>
      <c r="O305" s="342">
        <f t="shared" si="43"/>
        <v>31119812.080800001</v>
      </c>
      <c r="P305" s="342">
        <f t="shared" si="43"/>
        <v>31119812.080800001</v>
      </c>
      <c r="Q305" s="348">
        <f t="shared" si="43"/>
        <v>31119812.080800001</v>
      </c>
      <c r="R305" s="347">
        <f t="shared" si="43"/>
        <v>5326156.6860000007</v>
      </c>
      <c r="S305" s="342">
        <f t="shared" si="43"/>
        <v>5326156.6860000007</v>
      </c>
      <c r="T305" s="342">
        <f t="shared" si="43"/>
        <v>5326156.6860000007</v>
      </c>
      <c r="U305" s="348">
        <f t="shared" si="43"/>
        <v>5326156.6860000007</v>
      </c>
      <c r="V305" s="347">
        <f t="shared" si="43"/>
        <v>3267664.4843200003</v>
      </c>
      <c r="W305" s="342">
        <f t="shared" si="43"/>
        <v>3129881.1083200001</v>
      </c>
      <c r="X305" s="342">
        <f t="shared" si="43"/>
        <v>3129881.1083200001</v>
      </c>
      <c r="Y305" s="342">
        <f t="shared" si="43"/>
        <v>3129881.1083200001</v>
      </c>
      <c r="Z305" s="348">
        <f t="shared" si="43"/>
        <v>3129881.1083200001</v>
      </c>
      <c r="AA305" s="341">
        <f t="shared" si="43"/>
        <v>4141507.5064999997</v>
      </c>
      <c r="AB305" s="341">
        <f t="shared" si="43"/>
        <v>4141507.5064999997</v>
      </c>
      <c r="AC305" s="342">
        <f t="shared" si="43"/>
        <v>4141507.5064999997</v>
      </c>
      <c r="AD305" s="343">
        <f t="shared" si="43"/>
        <v>4141507.5064999997</v>
      </c>
      <c r="AE305" s="349">
        <f t="shared" si="43"/>
        <v>0</v>
      </c>
      <c r="AF305" s="350">
        <f t="shared" si="43"/>
        <v>0</v>
      </c>
      <c r="AG305" s="350">
        <f t="shared" si="43"/>
        <v>0</v>
      </c>
      <c r="AH305" s="350">
        <f t="shared" si="43"/>
        <v>0</v>
      </c>
      <c r="AI305" s="350">
        <f t="shared" si="43"/>
        <v>0</v>
      </c>
      <c r="AJ305" s="350">
        <f t="shared" si="43"/>
        <v>0</v>
      </c>
      <c r="AK305" s="350">
        <f t="shared" si="43"/>
        <v>0</v>
      </c>
      <c r="AL305" s="350">
        <f t="shared" si="43"/>
        <v>0</v>
      </c>
      <c r="AM305" s="350">
        <f t="shared" si="43"/>
        <v>0</v>
      </c>
      <c r="AN305" s="350">
        <f t="shared" si="43"/>
        <v>0</v>
      </c>
      <c r="AO305" s="350">
        <f t="shared" si="43"/>
        <v>0</v>
      </c>
      <c r="AP305" s="350">
        <f t="shared" si="43"/>
        <v>0</v>
      </c>
      <c r="AQ305" s="350">
        <f t="shared" si="43"/>
        <v>0</v>
      </c>
      <c r="AR305" s="350">
        <f t="shared" si="43"/>
        <v>0</v>
      </c>
      <c r="AS305" s="350">
        <f t="shared" si="43"/>
        <v>0</v>
      </c>
      <c r="AT305" s="350">
        <f t="shared" si="43"/>
        <v>0</v>
      </c>
      <c r="AU305" s="350">
        <f t="shared" si="43"/>
        <v>0</v>
      </c>
      <c r="AV305" s="350">
        <f t="shared" si="43"/>
        <v>0</v>
      </c>
      <c r="AW305" s="350">
        <f t="shared" si="43"/>
        <v>0</v>
      </c>
      <c r="AX305" s="350">
        <f t="shared" si="43"/>
        <v>0</v>
      </c>
      <c r="AY305" s="350">
        <f t="shared" si="43"/>
        <v>0</v>
      </c>
      <c r="AZ305" s="350">
        <f t="shared" si="43"/>
        <v>0</v>
      </c>
      <c r="BA305" s="350">
        <f t="shared" si="43"/>
        <v>0</v>
      </c>
      <c r="BB305" s="351">
        <f t="shared" si="43"/>
        <v>0</v>
      </c>
      <c r="BC305" s="352">
        <f t="shared" si="43"/>
        <v>11997724.033892943</v>
      </c>
      <c r="BD305" s="342">
        <f t="shared" si="43"/>
        <v>11997724.033892943</v>
      </c>
      <c r="BE305" s="342">
        <f t="shared" si="43"/>
        <v>12833616.733892942</v>
      </c>
      <c r="BF305" s="342">
        <f t="shared" si="43"/>
        <v>13293043.748973034</v>
      </c>
      <c r="BG305" s="342">
        <f t="shared" si="43"/>
        <v>1916986.978186758</v>
      </c>
      <c r="BH305" s="341">
        <f t="shared" si="43"/>
        <v>11229653.501312263</v>
      </c>
      <c r="BI305" s="342">
        <f t="shared" si="43"/>
        <v>10726893.581178928</v>
      </c>
      <c r="BJ305" s="342">
        <f t="shared" si="43"/>
        <v>11871049.707418932</v>
      </c>
      <c r="BK305" s="342">
        <f t="shared" si="43"/>
        <v>16233230.657330038</v>
      </c>
      <c r="BL305" s="341">
        <f t="shared" si="43"/>
        <v>18285684.954472896</v>
      </c>
      <c r="BM305" s="342">
        <f t="shared" si="43"/>
        <v>17823808.478772897</v>
      </c>
      <c r="BN305" s="342">
        <f t="shared" si="43"/>
        <v>20116439.574963372</v>
      </c>
      <c r="BO305" s="343">
        <f t="shared" si="43"/>
        <v>18606032.428723369</v>
      </c>
      <c r="BP305" s="342">
        <f t="shared" ref="BP305:BT305" si="44">+BP302*$A$305</f>
        <v>16340921.674056705</v>
      </c>
      <c r="BQ305" s="342">
        <f t="shared" si="44"/>
        <v>15020975.288650038</v>
      </c>
      <c r="BR305" s="342">
        <f t="shared" si="44"/>
        <v>6396038.9589833729</v>
      </c>
      <c r="BS305" s="342">
        <f t="shared" si="44"/>
        <v>4157779.06743492</v>
      </c>
      <c r="BT305" s="342">
        <f t="shared" si="44"/>
        <v>1275794.9281904763</v>
      </c>
      <c r="BU305" s="561">
        <f>ROUND(SUM(C305:BT305),0)</f>
        <v>399939474</v>
      </c>
      <c r="BV305" s="562"/>
      <c r="BW305" s="7">
        <f>+'[1]PRESUP. URB. GYP 99 SAS ZOMAC'!F202</f>
        <v>399939473.56999999</v>
      </c>
      <c r="BY305" s="7">
        <f t="shared" si="37"/>
        <v>191813799.27689293</v>
      </c>
      <c r="BZ305" s="7">
        <f t="shared" si="40"/>
        <v>-208125674.29310706</v>
      </c>
    </row>
    <row r="306" spans="1:79" s="31" customFormat="1" ht="13.5" thickBot="1" x14ac:dyDescent="0.3">
      <c r="A306" s="353">
        <f>SUM(A303:A305)</f>
        <v>0.28499999999999998</v>
      </c>
      <c r="B306" s="354" t="s">
        <v>113</v>
      </c>
      <c r="C306" s="355">
        <f>+C303+C304+C305</f>
        <v>1140019.3800000001</v>
      </c>
      <c r="D306" s="356">
        <f t="shared" ref="D306:BO306" si="45">+D303+D304+D305</f>
        <v>1140019.3800000001</v>
      </c>
      <c r="E306" s="357">
        <f t="shared" si="45"/>
        <v>2594673.6300000004</v>
      </c>
      <c r="F306" s="358">
        <f t="shared" si="45"/>
        <v>0</v>
      </c>
      <c r="G306" s="359">
        <f t="shared" si="45"/>
        <v>0</v>
      </c>
      <c r="H306" s="359">
        <f t="shared" si="45"/>
        <v>0</v>
      </c>
      <c r="I306" s="359">
        <f t="shared" si="45"/>
        <v>0</v>
      </c>
      <c r="J306" s="359">
        <f t="shared" si="45"/>
        <v>0</v>
      </c>
      <c r="K306" s="360">
        <f t="shared" si="45"/>
        <v>0</v>
      </c>
      <c r="L306" s="361">
        <f t="shared" si="45"/>
        <v>3569279.1945375004</v>
      </c>
      <c r="M306" s="362">
        <f t="shared" si="45"/>
        <v>3099847.1445375001</v>
      </c>
      <c r="N306" s="361">
        <f t="shared" si="45"/>
        <v>222147563.62605</v>
      </c>
      <c r="O306" s="363">
        <f t="shared" si="45"/>
        <v>221728661.07569999</v>
      </c>
      <c r="P306" s="363">
        <f t="shared" si="45"/>
        <v>221728661.07569999</v>
      </c>
      <c r="Q306" s="362">
        <f t="shared" si="45"/>
        <v>221728661.07569999</v>
      </c>
      <c r="R306" s="361">
        <f t="shared" si="45"/>
        <v>37948866.38775</v>
      </c>
      <c r="S306" s="363">
        <f t="shared" si="45"/>
        <v>37948866.38775</v>
      </c>
      <c r="T306" s="363">
        <f t="shared" si="45"/>
        <v>37948866.38775</v>
      </c>
      <c r="U306" s="362">
        <f t="shared" si="45"/>
        <v>37948866.38775</v>
      </c>
      <c r="V306" s="361">
        <f t="shared" si="45"/>
        <v>23282109.450780001</v>
      </c>
      <c r="W306" s="363">
        <f t="shared" si="45"/>
        <v>22300402.896780003</v>
      </c>
      <c r="X306" s="363">
        <f t="shared" si="45"/>
        <v>22300402.896780003</v>
      </c>
      <c r="Y306" s="363">
        <f t="shared" si="45"/>
        <v>22300402.896780003</v>
      </c>
      <c r="Z306" s="362">
        <f t="shared" si="45"/>
        <v>22300402.896780003</v>
      </c>
      <c r="AA306" s="355">
        <f t="shared" si="45"/>
        <v>29508240.983812496</v>
      </c>
      <c r="AB306" s="355">
        <f t="shared" si="45"/>
        <v>29508240.983812496</v>
      </c>
      <c r="AC306" s="363">
        <f t="shared" si="45"/>
        <v>29508240.983812496</v>
      </c>
      <c r="AD306" s="357">
        <f t="shared" si="45"/>
        <v>29508240.983812496</v>
      </c>
      <c r="AE306" s="364">
        <f t="shared" si="45"/>
        <v>0</v>
      </c>
      <c r="AF306" s="365">
        <f t="shared" si="45"/>
        <v>0</v>
      </c>
      <c r="AG306" s="365">
        <f t="shared" si="45"/>
        <v>0</v>
      </c>
      <c r="AH306" s="365">
        <f t="shared" si="45"/>
        <v>0</v>
      </c>
      <c r="AI306" s="365">
        <f t="shared" si="45"/>
        <v>0</v>
      </c>
      <c r="AJ306" s="365">
        <f t="shared" si="45"/>
        <v>0</v>
      </c>
      <c r="AK306" s="365">
        <f t="shared" si="45"/>
        <v>0</v>
      </c>
      <c r="AL306" s="365">
        <f t="shared" si="45"/>
        <v>0</v>
      </c>
      <c r="AM306" s="365">
        <f t="shared" si="45"/>
        <v>0</v>
      </c>
      <c r="AN306" s="365">
        <f t="shared" si="45"/>
        <v>0</v>
      </c>
      <c r="AO306" s="365">
        <f t="shared" si="45"/>
        <v>0</v>
      </c>
      <c r="AP306" s="365">
        <f t="shared" si="45"/>
        <v>0</v>
      </c>
      <c r="AQ306" s="365">
        <f t="shared" si="45"/>
        <v>0</v>
      </c>
      <c r="AR306" s="365">
        <f t="shared" si="45"/>
        <v>0</v>
      </c>
      <c r="AS306" s="365">
        <f t="shared" si="45"/>
        <v>0</v>
      </c>
      <c r="AT306" s="365">
        <f t="shared" si="45"/>
        <v>0</v>
      </c>
      <c r="AU306" s="365">
        <f t="shared" si="45"/>
        <v>0</v>
      </c>
      <c r="AV306" s="365">
        <f t="shared" si="45"/>
        <v>0</v>
      </c>
      <c r="AW306" s="365">
        <f t="shared" si="45"/>
        <v>0</v>
      </c>
      <c r="AX306" s="365">
        <f t="shared" si="45"/>
        <v>0</v>
      </c>
      <c r="AY306" s="365">
        <f t="shared" si="45"/>
        <v>0</v>
      </c>
      <c r="AZ306" s="365">
        <f t="shared" si="45"/>
        <v>0</v>
      </c>
      <c r="BA306" s="365">
        <f t="shared" si="45"/>
        <v>0</v>
      </c>
      <c r="BB306" s="366">
        <f t="shared" si="45"/>
        <v>0</v>
      </c>
      <c r="BC306" s="367">
        <f t="shared" si="45"/>
        <v>85483783.741487205</v>
      </c>
      <c r="BD306" s="363">
        <f t="shared" si="45"/>
        <v>85483783.741487205</v>
      </c>
      <c r="BE306" s="363">
        <f t="shared" si="45"/>
        <v>91439519.228987217</v>
      </c>
      <c r="BF306" s="363">
        <f t="shared" si="45"/>
        <v>94712936.711432874</v>
      </c>
      <c r="BG306" s="363">
        <f t="shared" si="45"/>
        <v>13658532.21958065</v>
      </c>
      <c r="BH306" s="355">
        <f t="shared" si="45"/>
        <v>80011281.196849883</v>
      </c>
      <c r="BI306" s="363">
        <f t="shared" si="45"/>
        <v>76429116.765899852</v>
      </c>
      <c r="BJ306" s="363">
        <f t="shared" si="45"/>
        <v>84581229.165359885</v>
      </c>
      <c r="BK306" s="363">
        <f t="shared" si="45"/>
        <v>115661768.43347652</v>
      </c>
      <c r="BL306" s="355">
        <f t="shared" si="45"/>
        <v>130285505.30061939</v>
      </c>
      <c r="BM306" s="363">
        <f t="shared" si="45"/>
        <v>126994635.41125689</v>
      </c>
      <c r="BN306" s="363">
        <f t="shared" si="45"/>
        <v>143329631.97161403</v>
      </c>
      <c r="BO306" s="357">
        <f t="shared" si="45"/>
        <v>132567981.054654</v>
      </c>
      <c r="BP306" s="363">
        <f t="shared" ref="BP306:BT306" si="46">+BP303+BP304+BP305</f>
        <v>116429066.92765401</v>
      </c>
      <c r="BQ306" s="363">
        <f t="shared" si="46"/>
        <v>107024448.93163152</v>
      </c>
      <c r="BR306" s="363">
        <f t="shared" si="46"/>
        <v>45571777.582756534</v>
      </c>
      <c r="BS306" s="363">
        <f t="shared" si="46"/>
        <v>29624175.855473801</v>
      </c>
      <c r="BT306" s="363">
        <f t="shared" si="46"/>
        <v>9090038.8633571416</v>
      </c>
      <c r="BU306" s="552">
        <f>+BU303+BU304+BU305</f>
        <v>2849568750</v>
      </c>
      <c r="BV306" s="553"/>
      <c r="BW306" s="6">
        <f>+'[1]PRESUP. URB. GYP 99 SAS ZOMAC'!F203</f>
        <v>2849568749.21</v>
      </c>
      <c r="BX306" s="6"/>
      <c r="BY306" s="6">
        <f t="shared" si="37"/>
        <v>1366673319.8478627</v>
      </c>
      <c r="BZ306" s="6">
        <f t="shared" si="40"/>
        <v>-1482895429.3621373</v>
      </c>
      <c r="CA306" s="6"/>
    </row>
    <row r="307" spans="1:79" s="382" customFormat="1" ht="13.5" thickBot="1" x14ac:dyDescent="0.3">
      <c r="A307" s="368"/>
      <c r="B307" s="369" t="s">
        <v>114</v>
      </c>
      <c r="C307" s="370">
        <f>+C302+C306</f>
        <v>5140087.38</v>
      </c>
      <c r="D307" s="371">
        <f t="shared" ref="D307:BO307" si="47">+D302+D306</f>
        <v>5140087.38</v>
      </c>
      <c r="E307" s="372">
        <f t="shared" si="47"/>
        <v>11698791.630000001</v>
      </c>
      <c r="F307" s="373">
        <f t="shared" si="47"/>
        <v>0</v>
      </c>
      <c r="G307" s="374">
        <f t="shared" si="47"/>
        <v>0</v>
      </c>
      <c r="H307" s="374">
        <f t="shared" si="47"/>
        <v>0</v>
      </c>
      <c r="I307" s="374">
        <f t="shared" si="47"/>
        <v>0</v>
      </c>
      <c r="J307" s="374">
        <f t="shared" si="47"/>
        <v>0</v>
      </c>
      <c r="K307" s="375">
        <f t="shared" si="47"/>
        <v>0</v>
      </c>
      <c r="L307" s="376">
        <f t="shared" si="47"/>
        <v>16093065.842037501</v>
      </c>
      <c r="M307" s="377">
        <f t="shared" si="47"/>
        <v>13976503.792037502</v>
      </c>
      <c r="N307" s="376">
        <f t="shared" si="47"/>
        <v>1001612699.15605</v>
      </c>
      <c r="O307" s="371">
        <f t="shared" si="47"/>
        <v>999723963.09570003</v>
      </c>
      <c r="P307" s="371">
        <f t="shared" si="47"/>
        <v>999723963.09570003</v>
      </c>
      <c r="Q307" s="377">
        <f t="shared" si="47"/>
        <v>999723963.09570003</v>
      </c>
      <c r="R307" s="376">
        <f t="shared" si="47"/>
        <v>171102783.53775001</v>
      </c>
      <c r="S307" s="371">
        <f t="shared" si="47"/>
        <v>171102783.53775001</v>
      </c>
      <c r="T307" s="371">
        <f t="shared" si="47"/>
        <v>171102783.53775001</v>
      </c>
      <c r="U307" s="377">
        <f t="shared" si="47"/>
        <v>171102783.53775001</v>
      </c>
      <c r="V307" s="376">
        <f t="shared" si="47"/>
        <v>104973721.55878001</v>
      </c>
      <c r="W307" s="371">
        <f t="shared" si="47"/>
        <v>100547430.60478</v>
      </c>
      <c r="X307" s="371">
        <f t="shared" si="47"/>
        <v>100547430.60478</v>
      </c>
      <c r="Y307" s="371">
        <f t="shared" si="47"/>
        <v>100547430.60478</v>
      </c>
      <c r="Z307" s="377">
        <f t="shared" si="47"/>
        <v>100547430.60478</v>
      </c>
      <c r="AA307" s="370">
        <f t="shared" si="47"/>
        <v>133045928.64631249</v>
      </c>
      <c r="AB307" s="370">
        <f t="shared" si="47"/>
        <v>133045928.64631249</v>
      </c>
      <c r="AC307" s="371">
        <f t="shared" si="47"/>
        <v>133045928.64631249</v>
      </c>
      <c r="AD307" s="372">
        <f t="shared" si="47"/>
        <v>133045928.64631249</v>
      </c>
      <c r="AE307" s="378">
        <f t="shared" si="47"/>
        <v>0</v>
      </c>
      <c r="AF307" s="379">
        <f t="shared" si="47"/>
        <v>0</v>
      </c>
      <c r="AG307" s="379">
        <f t="shared" si="47"/>
        <v>0</v>
      </c>
      <c r="AH307" s="379">
        <f t="shared" si="47"/>
        <v>0</v>
      </c>
      <c r="AI307" s="379">
        <f t="shared" si="47"/>
        <v>0</v>
      </c>
      <c r="AJ307" s="379">
        <f t="shared" si="47"/>
        <v>0</v>
      </c>
      <c r="AK307" s="379">
        <f t="shared" si="47"/>
        <v>0</v>
      </c>
      <c r="AL307" s="379">
        <f t="shared" si="47"/>
        <v>0</v>
      </c>
      <c r="AM307" s="379">
        <f t="shared" si="47"/>
        <v>0</v>
      </c>
      <c r="AN307" s="379">
        <f t="shared" si="47"/>
        <v>0</v>
      </c>
      <c r="AO307" s="379">
        <f t="shared" si="47"/>
        <v>0</v>
      </c>
      <c r="AP307" s="379">
        <f t="shared" si="47"/>
        <v>0</v>
      </c>
      <c r="AQ307" s="379">
        <f t="shared" si="47"/>
        <v>0</v>
      </c>
      <c r="AR307" s="379">
        <f t="shared" si="47"/>
        <v>0</v>
      </c>
      <c r="AS307" s="379">
        <f t="shared" si="47"/>
        <v>0</v>
      </c>
      <c r="AT307" s="379">
        <f t="shared" si="47"/>
        <v>0</v>
      </c>
      <c r="AU307" s="379">
        <f t="shared" si="47"/>
        <v>0</v>
      </c>
      <c r="AV307" s="379">
        <f t="shared" si="47"/>
        <v>0</v>
      </c>
      <c r="AW307" s="379">
        <f t="shared" si="47"/>
        <v>0</v>
      </c>
      <c r="AX307" s="379">
        <f t="shared" si="47"/>
        <v>0</v>
      </c>
      <c r="AY307" s="379">
        <f t="shared" si="47"/>
        <v>0</v>
      </c>
      <c r="AZ307" s="379">
        <f t="shared" si="47"/>
        <v>0</v>
      </c>
      <c r="BA307" s="379">
        <f t="shared" si="47"/>
        <v>0</v>
      </c>
      <c r="BB307" s="380">
        <f t="shared" si="47"/>
        <v>0</v>
      </c>
      <c r="BC307" s="381">
        <f t="shared" si="47"/>
        <v>385426884.58881074</v>
      </c>
      <c r="BD307" s="371">
        <f t="shared" si="47"/>
        <v>385426884.58881074</v>
      </c>
      <c r="BE307" s="371">
        <f t="shared" si="47"/>
        <v>412279937.57631075</v>
      </c>
      <c r="BF307" s="371">
        <f t="shared" si="47"/>
        <v>427039030.43575871</v>
      </c>
      <c r="BG307" s="371">
        <f t="shared" si="47"/>
        <v>61583206.674249597</v>
      </c>
      <c r="BH307" s="370">
        <f t="shared" si="47"/>
        <v>360752618.72965646</v>
      </c>
      <c r="BI307" s="371">
        <f t="shared" si="47"/>
        <v>344601456.29537302</v>
      </c>
      <c r="BJ307" s="371">
        <f t="shared" si="47"/>
        <v>381357471.85083318</v>
      </c>
      <c r="BK307" s="371">
        <f t="shared" si="47"/>
        <v>521492534.86672747</v>
      </c>
      <c r="BL307" s="370">
        <f t="shared" si="47"/>
        <v>587427629.16244185</v>
      </c>
      <c r="BM307" s="371">
        <f t="shared" si="47"/>
        <v>572589847.38057935</v>
      </c>
      <c r="BN307" s="371">
        <f t="shared" si="47"/>
        <v>646240621.34569836</v>
      </c>
      <c r="BO307" s="372">
        <f t="shared" si="47"/>
        <v>597718791.77273822</v>
      </c>
      <c r="BP307" s="371">
        <f t="shared" ref="BP307:BT307" si="48">+BP302+BP306</f>
        <v>524952108.77907163</v>
      </c>
      <c r="BQ307" s="371">
        <f t="shared" si="48"/>
        <v>482548831.14788246</v>
      </c>
      <c r="BR307" s="371">
        <f t="shared" si="48"/>
        <v>205472751.55734086</v>
      </c>
      <c r="BS307" s="371">
        <f t="shared" si="48"/>
        <v>133568652.5413468</v>
      </c>
      <c r="BT307" s="371">
        <f t="shared" si="48"/>
        <v>40984912.068119049</v>
      </c>
      <c r="BU307" s="552">
        <f>+BU302+BU306</f>
        <v>12848055589</v>
      </c>
      <c r="BV307" s="553"/>
      <c r="BW307" s="382">
        <f>+'[1]PRESUP. URB. GYP 99 SAS ZOMAC'!F206</f>
        <v>12989619808.113173</v>
      </c>
      <c r="BY307" s="382">
        <f t="shared" si="37"/>
        <v>6162018301.7701883</v>
      </c>
      <c r="BZ307" s="382">
        <f t="shared" si="40"/>
        <v>-6827601506.3429842</v>
      </c>
    </row>
    <row r="308" spans="1:79" s="398" customFormat="1" ht="13.5" thickBot="1" x14ac:dyDescent="0.3">
      <c r="A308" s="383"/>
      <c r="B308" s="384" t="str">
        <f>+'[1]PRESUP. URB. GYP 99 SAS ZOMAC'!B204</f>
        <v>PMT (SEGÚN PRESUPUESTO)</v>
      </c>
      <c r="C308" s="385">
        <f>+'[6]Acta parcial 01 y Modif'!$O$190/5</f>
        <v>1087289.0660000001</v>
      </c>
      <c r="D308" s="386">
        <f>+C308</f>
        <v>1087289.0660000001</v>
      </c>
      <c r="E308" s="387">
        <f t="shared" ref="E308:AD309" si="49">+D308</f>
        <v>1087289.0660000001</v>
      </c>
      <c r="F308" s="388">
        <v>0</v>
      </c>
      <c r="G308" s="389">
        <v>0</v>
      </c>
      <c r="H308" s="389">
        <v>0</v>
      </c>
      <c r="I308" s="389">
        <v>0</v>
      </c>
      <c r="J308" s="389">
        <v>0</v>
      </c>
      <c r="K308" s="390">
        <v>0</v>
      </c>
      <c r="L308" s="391">
        <f>+E308</f>
        <v>1087289.0660000001</v>
      </c>
      <c r="M308" s="392">
        <f t="shared" si="49"/>
        <v>1087289.0660000001</v>
      </c>
      <c r="N308" s="391">
        <f>+'[2]Acta parcial 02'!$N$191/4</f>
        <v>1528061.335</v>
      </c>
      <c r="O308" s="386">
        <f t="shared" si="49"/>
        <v>1528061.335</v>
      </c>
      <c r="P308" s="386">
        <f t="shared" si="49"/>
        <v>1528061.335</v>
      </c>
      <c r="Q308" s="392">
        <f t="shared" si="49"/>
        <v>1528061.335</v>
      </c>
      <c r="R308" s="391">
        <f>+'[4]Acta parcial 03'!$N$191/4</f>
        <v>1528061.3325</v>
      </c>
      <c r="S308" s="386">
        <f t="shared" si="49"/>
        <v>1528061.3325</v>
      </c>
      <c r="T308" s="386">
        <f t="shared" si="49"/>
        <v>1528061.3325</v>
      </c>
      <c r="U308" s="392">
        <f t="shared" si="49"/>
        <v>1528061.3325</v>
      </c>
      <c r="V308" s="391">
        <f>+'[3]Acta parcial 04'!$Q$191/5</f>
        <v>378160</v>
      </c>
      <c r="W308" s="386">
        <f t="shared" si="49"/>
        <v>378160</v>
      </c>
      <c r="X308" s="386">
        <f t="shared" si="49"/>
        <v>378160</v>
      </c>
      <c r="Y308" s="386">
        <f t="shared" si="49"/>
        <v>378160</v>
      </c>
      <c r="Z308" s="392">
        <f t="shared" si="49"/>
        <v>378160</v>
      </c>
      <c r="AA308" s="385">
        <f>+'[5]Acta parcial 05'!$Q$191/4</f>
        <v>472700</v>
      </c>
      <c r="AB308" s="385">
        <f t="shared" si="49"/>
        <v>472700</v>
      </c>
      <c r="AC308" s="386">
        <f t="shared" si="49"/>
        <v>472700</v>
      </c>
      <c r="AD308" s="387">
        <f t="shared" si="49"/>
        <v>472700</v>
      </c>
      <c r="AE308" s="393">
        <v>0</v>
      </c>
      <c r="AF308" s="394">
        <v>0</v>
      </c>
      <c r="AG308" s="394">
        <v>0</v>
      </c>
      <c r="AH308" s="394">
        <v>0</v>
      </c>
      <c r="AI308" s="394">
        <v>0</v>
      </c>
      <c r="AJ308" s="394">
        <v>0</v>
      </c>
      <c r="AK308" s="394">
        <v>0</v>
      </c>
      <c r="AL308" s="394">
        <v>0</v>
      </c>
      <c r="AM308" s="394">
        <v>0</v>
      </c>
      <c r="AN308" s="394">
        <v>0</v>
      </c>
      <c r="AO308" s="394">
        <v>0</v>
      </c>
      <c r="AP308" s="394">
        <v>0</v>
      </c>
      <c r="AQ308" s="394">
        <v>0</v>
      </c>
      <c r="AR308" s="394">
        <v>0</v>
      </c>
      <c r="AS308" s="394">
        <v>0</v>
      </c>
      <c r="AT308" s="394">
        <v>0</v>
      </c>
      <c r="AU308" s="394">
        <v>0</v>
      </c>
      <c r="AV308" s="394">
        <v>0</v>
      </c>
      <c r="AW308" s="394">
        <v>0</v>
      </c>
      <c r="AX308" s="394">
        <v>0</v>
      </c>
      <c r="AY308" s="394">
        <v>0</v>
      </c>
      <c r="AZ308" s="394">
        <v>0</v>
      </c>
      <c r="BA308" s="394">
        <v>0</v>
      </c>
      <c r="BB308" s="395">
        <v>0</v>
      </c>
      <c r="BC308" s="396">
        <f>+'[1]PRESUP. URB. GYP 99 SAS ZOMAC'!M205/18</f>
        <v>0</v>
      </c>
      <c r="BD308" s="386">
        <f t="shared" ref="BD308:BS309" si="50">+BC308</f>
        <v>0</v>
      </c>
      <c r="BE308" s="386">
        <f t="shared" si="50"/>
        <v>0</v>
      </c>
      <c r="BF308" s="386">
        <f t="shared" si="50"/>
        <v>0</v>
      </c>
      <c r="BG308" s="386">
        <f t="shared" si="50"/>
        <v>0</v>
      </c>
      <c r="BH308" s="385">
        <f t="shared" si="50"/>
        <v>0</v>
      </c>
      <c r="BI308" s="386">
        <f t="shared" si="50"/>
        <v>0</v>
      </c>
      <c r="BJ308" s="386">
        <f t="shared" si="50"/>
        <v>0</v>
      </c>
      <c r="BK308" s="386">
        <f t="shared" si="50"/>
        <v>0</v>
      </c>
      <c r="BL308" s="385">
        <f t="shared" si="50"/>
        <v>0</v>
      </c>
      <c r="BM308" s="386">
        <f t="shared" si="50"/>
        <v>0</v>
      </c>
      <c r="BN308" s="386">
        <f t="shared" si="50"/>
        <v>0</v>
      </c>
      <c r="BO308" s="387">
        <f t="shared" si="50"/>
        <v>0</v>
      </c>
      <c r="BP308" s="386">
        <f t="shared" si="50"/>
        <v>0</v>
      </c>
      <c r="BQ308" s="386">
        <f t="shared" si="50"/>
        <v>0</v>
      </c>
      <c r="BR308" s="386">
        <f t="shared" si="50"/>
        <v>0</v>
      </c>
      <c r="BS308" s="386">
        <f t="shared" si="50"/>
        <v>0</v>
      </c>
      <c r="BT308" s="386">
        <f t="shared" ref="BT308:BT309" si="51">+BQ308</f>
        <v>0</v>
      </c>
      <c r="BU308" s="552">
        <f>SUM(C308:BT308)</f>
        <v>21442536</v>
      </c>
      <c r="BV308" s="553"/>
      <c r="BW308" s="397">
        <f>ROUND(+BW305*A308,0)</f>
        <v>0</v>
      </c>
      <c r="BY308" s="398">
        <f t="shared" si="37"/>
        <v>21442536</v>
      </c>
      <c r="BZ308" s="398">
        <f t="shared" si="40"/>
        <v>21442536</v>
      </c>
    </row>
    <row r="309" spans="1:79" s="398" customFormat="1" ht="13.5" thickBot="1" x14ac:dyDescent="0.3">
      <c r="A309" s="399"/>
      <c r="B309" s="400" t="str">
        <f>+'[1]PRESUP. URB. GYP 99 SAS ZOMAC'!B205</f>
        <v>PMA (PGIO) (SEGÚN PRESUPUESTO)</v>
      </c>
      <c r="C309" s="401">
        <f>+'[6]Acta parcial 01 y Modif'!$O$191/5</f>
        <v>6765720</v>
      </c>
      <c r="D309" s="402">
        <f>+C309</f>
        <v>6765720</v>
      </c>
      <c r="E309" s="403">
        <f t="shared" si="49"/>
        <v>6765720</v>
      </c>
      <c r="F309" s="404">
        <v>0</v>
      </c>
      <c r="G309" s="405">
        <v>0</v>
      </c>
      <c r="H309" s="405">
        <v>0</v>
      </c>
      <c r="I309" s="405">
        <v>0</v>
      </c>
      <c r="J309" s="405">
        <v>0</v>
      </c>
      <c r="K309" s="406">
        <v>0</v>
      </c>
      <c r="L309" s="407">
        <f>+E309</f>
        <v>6765720</v>
      </c>
      <c r="M309" s="408">
        <f t="shared" si="49"/>
        <v>6765720</v>
      </c>
      <c r="N309" s="407">
        <f>+'[2]Acta parcial 02'!$N$192/4</f>
        <v>5423145</v>
      </c>
      <c r="O309" s="402">
        <f t="shared" si="49"/>
        <v>5423145</v>
      </c>
      <c r="P309" s="402">
        <f t="shared" si="49"/>
        <v>5423145</v>
      </c>
      <c r="Q309" s="408">
        <f t="shared" si="49"/>
        <v>5423145</v>
      </c>
      <c r="R309" s="407">
        <v>0</v>
      </c>
      <c r="S309" s="402">
        <f t="shared" si="49"/>
        <v>0</v>
      </c>
      <c r="T309" s="402">
        <f t="shared" si="49"/>
        <v>0</v>
      </c>
      <c r="U309" s="408">
        <f>+'[4]Acta parcial 03'!$N$192</f>
        <v>30000</v>
      </c>
      <c r="V309" s="407">
        <f>+'[3]Acta parcial 04'!$Q$192/5</f>
        <v>578710.19999999995</v>
      </c>
      <c r="W309" s="402">
        <f t="shared" si="49"/>
        <v>578710.19999999995</v>
      </c>
      <c r="X309" s="402">
        <f t="shared" si="49"/>
        <v>578710.19999999995</v>
      </c>
      <c r="Y309" s="402">
        <f t="shared" si="49"/>
        <v>578710.19999999995</v>
      </c>
      <c r="Z309" s="408">
        <f t="shared" si="49"/>
        <v>578710.19999999995</v>
      </c>
      <c r="AA309" s="401">
        <v>0</v>
      </c>
      <c r="AB309" s="401">
        <v>0</v>
      </c>
      <c r="AC309" s="402">
        <v>0</v>
      </c>
      <c r="AD309" s="403">
        <v>0</v>
      </c>
      <c r="AE309" s="409">
        <v>0</v>
      </c>
      <c r="AF309" s="410">
        <v>0</v>
      </c>
      <c r="AG309" s="410">
        <v>0</v>
      </c>
      <c r="AH309" s="410">
        <v>0</v>
      </c>
      <c r="AI309" s="410">
        <v>0</v>
      </c>
      <c r="AJ309" s="410">
        <v>0</v>
      </c>
      <c r="AK309" s="410">
        <v>0</v>
      </c>
      <c r="AL309" s="410">
        <v>0</v>
      </c>
      <c r="AM309" s="410">
        <v>0</v>
      </c>
      <c r="AN309" s="410">
        <v>0</v>
      </c>
      <c r="AO309" s="410">
        <v>0</v>
      </c>
      <c r="AP309" s="410">
        <v>0</v>
      </c>
      <c r="AQ309" s="410">
        <v>0</v>
      </c>
      <c r="AR309" s="410">
        <v>0</v>
      </c>
      <c r="AS309" s="410">
        <v>0</v>
      </c>
      <c r="AT309" s="410">
        <v>0</v>
      </c>
      <c r="AU309" s="410">
        <v>0</v>
      </c>
      <c r="AV309" s="410">
        <v>0</v>
      </c>
      <c r="AW309" s="410">
        <v>0</v>
      </c>
      <c r="AX309" s="410">
        <v>0</v>
      </c>
      <c r="AY309" s="410">
        <v>0</v>
      </c>
      <c r="AZ309" s="410">
        <v>0</v>
      </c>
      <c r="BA309" s="410">
        <v>0</v>
      </c>
      <c r="BB309" s="411">
        <v>0</v>
      </c>
      <c r="BC309" s="412">
        <f>+'[1]PRESUP. URB. GYP 99 SAS ZOMAC'!K206/18</f>
        <v>0</v>
      </c>
      <c r="BD309" s="402">
        <f t="shared" si="50"/>
        <v>0</v>
      </c>
      <c r="BE309" s="402">
        <f t="shared" si="50"/>
        <v>0</v>
      </c>
      <c r="BF309" s="402">
        <f t="shared" si="50"/>
        <v>0</v>
      </c>
      <c r="BG309" s="402">
        <f t="shared" si="50"/>
        <v>0</v>
      </c>
      <c r="BH309" s="401">
        <f t="shared" si="50"/>
        <v>0</v>
      </c>
      <c r="BI309" s="402">
        <f t="shared" si="50"/>
        <v>0</v>
      </c>
      <c r="BJ309" s="402">
        <f t="shared" si="50"/>
        <v>0</v>
      </c>
      <c r="BK309" s="402">
        <f t="shared" si="50"/>
        <v>0</v>
      </c>
      <c r="BL309" s="401">
        <f t="shared" si="50"/>
        <v>0</v>
      </c>
      <c r="BM309" s="402">
        <f t="shared" si="50"/>
        <v>0</v>
      </c>
      <c r="BN309" s="402">
        <f t="shared" si="50"/>
        <v>0</v>
      </c>
      <c r="BO309" s="403">
        <f t="shared" si="50"/>
        <v>0</v>
      </c>
      <c r="BP309" s="402">
        <f t="shared" si="50"/>
        <v>0</v>
      </c>
      <c r="BQ309" s="402">
        <f t="shared" si="50"/>
        <v>0</v>
      </c>
      <c r="BR309" s="402">
        <f t="shared" si="50"/>
        <v>0</v>
      </c>
      <c r="BS309" s="402">
        <f t="shared" si="50"/>
        <v>0</v>
      </c>
      <c r="BT309" s="402">
        <f t="shared" si="51"/>
        <v>0</v>
      </c>
      <c r="BU309" s="552">
        <f>SUM(C309:BT309)</f>
        <v>58444731.000000015</v>
      </c>
      <c r="BV309" s="553"/>
      <c r="BW309" s="413">
        <f>ROUND(+BW306*A309,0)</f>
        <v>0</v>
      </c>
      <c r="BY309" s="398">
        <f t="shared" si="37"/>
        <v>58444731.000000015</v>
      </c>
      <c r="BZ309" s="398">
        <f t="shared" si="40"/>
        <v>58444731.000000015</v>
      </c>
    </row>
    <row r="310" spans="1:79" s="444" customFormat="1" ht="16.5" thickBot="1" x14ac:dyDescent="0.3">
      <c r="A310" s="414"/>
      <c r="B310" s="415" t="s">
        <v>115</v>
      </c>
      <c r="C310" s="416">
        <f>+C307+C308+C309</f>
        <v>12993096.446</v>
      </c>
      <c r="D310" s="417">
        <f t="shared" ref="D310:BO310" si="52">+D307+D308+D309</f>
        <v>12993096.446</v>
      </c>
      <c r="E310" s="418">
        <f t="shared" si="52"/>
        <v>19551800.696000002</v>
      </c>
      <c r="F310" s="419">
        <f t="shared" si="52"/>
        <v>0</v>
      </c>
      <c r="G310" s="420">
        <f t="shared" si="52"/>
        <v>0</v>
      </c>
      <c r="H310" s="420">
        <f t="shared" si="52"/>
        <v>0</v>
      </c>
      <c r="I310" s="420">
        <f t="shared" si="52"/>
        <v>0</v>
      </c>
      <c r="J310" s="420">
        <f t="shared" si="52"/>
        <v>0</v>
      </c>
      <c r="K310" s="421">
        <f t="shared" si="52"/>
        <v>0</v>
      </c>
      <c r="L310" s="422">
        <f t="shared" si="52"/>
        <v>23946074.908037502</v>
      </c>
      <c r="M310" s="423">
        <f t="shared" si="52"/>
        <v>21829512.858037502</v>
      </c>
      <c r="N310" s="424">
        <f t="shared" si="52"/>
        <v>1008563905.49105</v>
      </c>
      <c r="O310" s="425">
        <f t="shared" si="52"/>
        <v>1006675169.4307001</v>
      </c>
      <c r="P310" s="425">
        <f t="shared" si="52"/>
        <v>1006675169.4307001</v>
      </c>
      <c r="Q310" s="426">
        <f t="shared" si="52"/>
        <v>1006675169.4307001</v>
      </c>
      <c r="R310" s="427">
        <f t="shared" si="52"/>
        <v>172630844.87025002</v>
      </c>
      <c r="S310" s="428">
        <f t="shared" si="52"/>
        <v>172630844.87025002</v>
      </c>
      <c r="T310" s="428">
        <f t="shared" si="52"/>
        <v>172630844.87025002</v>
      </c>
      <c r="U310" s="429">
        <f t="shared" si="52"/>
        <v>172660844.87025002</v>
      </c>
      <c r="V310" s="430">
        <f t="shared" si="52"/>
        <v>105930591.75878002</v>
      </c>
      <c r="W310" s="431">
        <f t="shared" si="52"/>
        <v>101504300.80478001</v>
      </c>
      <c r="X310" s="431">
        <f t="shared" si="52"/>
        <v>101504300.80478001</v>
      </c>
      <c r="Y310" s="431">
        <f t="shared" si="52"/>
        <v>101504300.80478001</v>
      </c>
      <c r="Z310" s="432">
        <f t="shared" si="52"/>
        <v>101504300.80478001</v>
      </c>
      <c r="AA310" s="433">
        <f t="shared" si="52"/>
        <v>133518628.64631249</v>
      </c>
      <c r="AB310" s="433">
        <f t="shared" si="52"/>
        <v>133518628.64631249</v>
      </c>
      <c r="AC310" s="434">
        <f t="shared" si="52"/>
        <v>133518628.64631249</v>
      </c>
      <c r="AD310" s="435">
        <f t="shared" si="52"/>
        <v>133518628.64631249</v>
      </c>
      <c r="AE310" s="436">
        <f t="shared" si="52"/>
        <v>0</v>
      </c>
      <c r="AF310" s="437">
        <f t="shared" si="52"/>
        <v>0</v>
      </c>
      <c r="AG310" s="437">
        <f t="shared" si="52"/>
        <v>0</v>
      </c>
      <c r="AH310" s="437">
        <f t="shared" si="52"/>
        <v>0</v>
      </c>
      <c r="AI310" s="437">
        <f t="shared" si="52"/>
        <v>0</v>
      </c>
      <c r="AJ310" s="437">
        <f t="shared" si="52"/>
        <v>0</v>
      </c>
      <c r="AK310" s="437">
        <f t="shared" si="52"/>
        <v>0</v>
      </c>
      <c r="AL310" s="437">
        <f t="shared" si="52"/>
        <v>0</v>
      </c>
      <c r="AM310" s="437">
        <f t="shared" si="52"/>
        <v>0</v>
      </c>
      <c r="AN310" s="437">
        <f t="shared" si="52"/>
        <v>0</v>
      </c>
      <c r="AO310" s="437">
        <f t="shared" si="52"/>
        <v>0</v>
      </c>
      <c r="AP310" s="437">
        <f t="shared" si="52"/>
        <v>0</v>
      </c>
      <c r="AQ310" s="437">
        <f t="shared" si="52"/>
        <v>0</v>
      </c>
      <c r="AR310" s="437">
        <f t="shared" si="52"/>
        <v>0</v>
      </c>
      <c r="AS310" s="437">
        <f t="shared" si="52"/>
        <v>0</v>
      </c>
      <c r="AT310" s="437">
        <f t="shared" si="52"/>
        <v>0</v>
      </c>
      <c r="AU310" s="437">
        <f t="shared" si="52"/>
        <v>0</v>
      </c>
      <c r="AV310" s="437">
        <f t="shared" si="52"/>
        <v>0</v>
      </c>
      <c r="AW310" s="437">
        <f t="shared" si="52"/>
        <v>0</v>
      </c>
      <c r="AX310" s="437">
        <f t="shared" si="52"/>
        <v>0</v>
      </c>
      <c r="AY310" s="437">
        <f t="shared" si="52"/>
        <v>0</v>
      </c>
      <c r="AZ310" s="437">
        <f t="shared" si="52"/>
        <v>0</v>
      </c>
      <c r="BA310" s="437">
        <f t="shared" si="52"/>
        <v>0</v>
      </c>
      <c r="BB310" s="438">
        <f t="shared" si="52"/>
        <v>0</v>
      </c>
      <c r="BC310" s="439">
        <f t="shared" si="52"/>
        <v>385426884.58881074</v>
      </c>
      <c r="BD310" s="440">
        <f t="shared" si="52"/>
        <v>385426884.58881074</v>
      </c>
      <c r="BE310" s="440">
        <f t="shared" si="52"/>
        <v>412279937.57631075</v>
      </c>
      <c r="BF310" s="440">
        <f t="shared" si="52"/>
        <v>427039030.43575871</v>
      </c>
      <c r="BG310" s="440">
        <f t="shared" si="52"/>
        <v>61583206.674249597</v>
      </c>
      <c r="BH310" s="441">
        <f t="shared" si="52"/>
        <v>360752618.72965646</v>
      </c>
      <c r="BI310" s="440">
        <f t="shared" si="52"/>
        <v>344601456.29537302</v>
      </c>
      <c r="BJ310" s="440">
        <f t="shared" si="52"/>
        <v>381357471.85083318</v>
      </c>
      <c r="BK310" s="440">
        <f t="shared" si="52"/>
        <v>521492534.86672747</v>
      </c>
      <c r="BL310" s="441">
        <f t="shared" si="52"/>
        <v>587427629.16244185</v>
      </c>
      <c r="BM310" s="440">
        <f t="shared" si="52"/>
        <v>572589847.38057935</v>
      </c>
      <c r="BN310" s="440">
        <f t="shared" si="52"/>
        <v>646240621.34569836</v>
      </c>
      <c r="BO310" s="442">
        <f t="shared" si="52"/>
        <v>597718791.77273822</v>
      </c>
      <c r="BP310" s="440">
        <f t="shared" ref="BP310:BT310" si="53">+BP307+BP308+BP309</f>
        <v>524952108.77907163</v>
      </c>
      <c r="BQ310" s="440">
        <f t="shared" si="53"/>
        <v>482548831.14788246</v>
      </c>
      <c r="BR310" s="440">
        <f t="shared" si="53"/>
        <v>205472751.55734086</v>
      </c>
      <c r="BS310" s="440">
        <f t="shared" si="53"/>
        <v>133568652.5413468</v>
      </c>
      <c r="BT310" s="440">
        <f t="shared" si="53"/>
        <v>40984912.068119049</v>
      </c>
      <c r="BU310" s="554">
        <f>+BU307+BU308+BU309</f>
        <v>12927942856</v>
      </c>
      <c r="BV310" s="553"/>
      <c r="BW310" s="443">
        <f>SUM(C310:BT310)</f>
        <v>12927942855.543127</v>
      </c>
      <c r="BX310" s="17">
        <f>+BW307-BU310</f>
        <v>61676952.113172531</v>
      </c>
      <c r="BY310" s="17">
        <f>+BY307+BY308+BY309</f>
        <v>6241905568.7701883</v>
      </c>
      <c r="BZ310" s="17">
        <f t="shared" si="40"/>
        <v>-6686037286.7729387</v>
      </c>
      <c r="CA310" s="17"/>
    </row>
    <row r="311" spans="1:79" s="475" customFormat="1" ht="48" thickBot="1" x14ac:dyDescent="0.3">
      <c r="A311" s="445"/>
      <c r="B311" s="446" t="s">
        <v>116</v>
      </c>
      <c r="C311" s="447">
        <f>+C310/'[4]Acta parcial 03'!$F$194</f>
        <v>1.3890596830021739E-3</v>
      </c>
      <c r="D311" s="448">
        <f>+D310/'[4]Acta parcial 03'!$F$194</f>
        <v>1.3890596830021739E-3</v>
      </c>
      <c r="E311" s="449">
        <f>+E310/'[4]Acta parcial 03'!$F$194</f>
        <v>2.0902344710346842E-3</v>
      </c>
      <c r="F311" s="450">
        <f>+F310/'[4]Acta parcial 03'!$F$194</f>
        <v>0</v>
      </c>
      <c r="G311" s="451">
        <f>+G310/'[4]Acta parcial 03'!$F$194</f>
        <v>0</v>
      </c>
      <c r="H311" s="451">
        <f>+H310/'[4]Acta parcial 03'!$F$194</f>
        <v>0</v>
      </c>
      <c r="I311" s="451">
        <f>+I310/'[4]Acta parcial 03'!$F$194</f>
        <v>0</v>
      </c>
      <c r="J311" s="451">
        <f>+J310/'[4]Acta parcial 03'!$F$194</f>
        <v>0</v>
      </c>
      <c r="K311" s="452">
        <f>+K310/'[4]Acta parcial 03'!$F$194</f>
        <v>0</v>
      </c>
      <c r="L311" s="453">
        <f>+L310/'[4]Acta parcial 03'!$F$194</f>
        <v>2.5600154173522618E-3</v>
      </c>
      <c r="M311" s="454">
        <f>+M310/'[4]Acta parcial 03'!$F$194</f>
        <v>2.3337390233882553E-3</v>
      </c>
      <c r="N311" s="455">
        <f>+N310/'[4]Acta parcial 03'!$F$194</f>
        <v>0.10782306316829693</v>
      </c>
      <c r="O311" s="456">
        <f>+O310/'[4]Acta parcial 03'!$F$194</f>
        <v>0.10762114308526144</v>
      </c>
      <c r="P311" s="456">
        <f>+P310/'[4]Acta parcial 03'!$F$194</f>
        <v>0.10762114308526144</v>
      </c>
      <c r="Q311" s="457">
        <f>+Q310/'[4]Acta parcial 03'!$F$194</f>
        <v>0.10762114308526144</v>
      </c>
      <c r="R311" s="458">
        <f>+R310/'[4]Acta parcial 03'!$F$194</f>
        <v>1.8455535033428391E-2</v>
      </c>
      <c r="S311" s="459">
        <f>+S310/'[4]Acta parcial 03'!$F$194</f>
        <v>1.8455535033428391E-2</v>
      </c>
      <c r="T311" s="459">
        <f>+T310/'[4]Acta parcial 03'!$F$194</f>
        <v>1.8455535033428391E-2</v>
      </c>
      <c r="U311" s="460">
        <f>+U310/'[4]Acta parcial 03'!$F$194</f>
        <v>1.8458742258947211E-2</v>
      </c>
      <c r="V311" s="461">
        <f>+V310/'[4]Acta parcial 03'!$F$194</f>
        <v>1.1324776570405799E-2</v>
      </c>
      <c r="W311" s="462">
        <f>+W310/'[4]Acta parcial 03'!$F$194</f>
        <v>1.0851572793693169E-2</v>
      </c>
      <c r="X311" s="462">
        <f>+X310/'[4]Acta parcial 03'!$F$194</f>
        <v>1.0851572793693169E-2</v>
      </c>
      <c r="Y311" s="462">
        <f>+Y310/'[4]Acta parcial 03'!$F$194</f>
        <v>1.0851572793693169E-2</v>
      </c>
      <c r="Z311" s="463">
        <f>+Z310/'[4]Acta parcial 03'!$F$194</f>
        <v>1.0851572793693169E-2</v>
      </c>
      <c r="AA311" s="464">
        <f>+AA310/'[4]Acta parcial 03'!$F$194</f>
        <v>1.4274145101064679E-2</v>
      </c>
      <c r="AB311" s="464">
        <f>+AB310/'[4]Acta parcial 03'!$F$194</f>
        <v>1.4274145101064679E-2</v>
      </c>
      <c r="AC311" s="465">
        <f>+AC310/'[4]Acta parcial 03'!$F$194</f>
        <v>1.4274145101064679E-2</v>
      </c>
      <c r="AD311" s="466">
        <f>+AD310/'[4]Acta parcial 03'!$F$194</f>
        <v>1.4274145101064679E-2</v>
      </c>
      <c r="AE311" s="467">
        <f>+AE310/'[4]Acta parcial 03'!$F$194</f>
        <v>0</v>
      </c>
      <c r="AF311" s="468">
        <f>+AF310/'[4]Acta parcial 03'!$F$194</f>
        <v>0</v>
      </c>
      <c r="AG311" s="468">
        <f>+AG310/'[4]Acta parcial 03'!$F$194</f>
        <v>0</v>
      </c>
      <c r="AH311" s="468">
        <f>+AH310/'[4]Acta parcial 03'!$F$194</f>
        <v>0</v>
      </c>
      <c r="AI311" s="468">
        <f>+AI310/'[4]Acta parcial 03'!$F$194</f>
        <v>0</v>
      </c>
      <c r="AJ311" s="468">
        <f>+AJ310/'[4]Acta parcial 03'!$F$194</f>
        <v>0</v>
      </c>
      <c r="AK311" s="468">
        <f>+AK310/'[4]Acta parcial 03'!$F$194</f>
        <v>0</v>
      </c>
      <c r="AL311" s="468">
        <f>+AL310/'[4]Acta parcial 03'!$F$194</f>
        <v>0</v>
      </c>
      <c r="AM311" s="468">
        <f>+AM310/'[4]Acta parcial 03'!$F$194</f>
        <v>0</v>
      </c>
      <c r="AN311" s="468">
        <f>+AN310/'[4]Acta parcial 03'!$F$194</f>
        <v>0</v>
      </c>
      <c r="AO311" s="468">
        <f>+AO310/'[4]Acta parcial 03'!$F$194</f>
        <v>0</v>
      </c>
      <c r="AP311" s="468">
        <f>+AP310/'[4]Acta parcial 03'!$F$194</f>
        <v>0</v>
      </c>
      <c r="AQ311" s="468">
        <f>+AQ310/'[4]Acta parcial 03'!$F$194</f>
        <v>0</v>
      </c>
      <c r="AR311" s="468">
        <f>+AR310/'[4]Acta parcial 03'!$F$194</f>
        <v>0</v>
      </c>
      <c r="AS311" s="468">
        <f>+AS310/'[4]Acta parcial 03'!$F$194</f>
        <v>0</v>
      </c>
      <c r="AT311" s="468">
        <f>+AT310/'[4]Acta parcial 03'!$F$194</f>
        <v>0</v>
      </c>
      <c r="AU311" s="468">
        <f>+AU310/'[4]Acta parcial 03'!$F$194</f>
        <v>0</v>
      </c>
      <c r="AV311" s="468">
        <f>+AV310/'[4]Acta parcial 03'!$F$194</f>
        <v>0</v>
      </c>
      <c r="AW311" s="468">
        <f>+AW310/'[4]Acta parcial 03'!$F$194</f>
        <v>0</v>
      </c>
      <c r="AX311" s="468">
        <f>+AX310/'[4]Acta parcial 03'!$F$194</f>
        <v>0</v>
      </c>
      <c r="AY311" s="468">
        <f>+AY310/'[4]Acta parcial 03'!$F$194</f>
        <v>0</v>
      </c>
      <c r="AZ311" s="468">
        <f>+AZ310/'[4]Acta parcial 03'!$F$194</f>
        <v>0</v>
      </c>
      <c r="BA311" s="468">
        <f>+BA310/'[4]Acta parcial 03'!$F$194</f>
        <v>0</v>
      </c>
      <c r="BB311" s="469">
        <f>+BB310/'[4]Acta parcial 03'!$F$194</f>
        <v>0</v>
      </c>
      <c r="BC311" s="470">
        <f>+BC310/'[4]Acta parcial 03'!$F$194</f>
        <v>4.1205031329715792E-2</v>
      </c>
      <c r="BD311" s="471">
        <f>+BD310/'[4]Acta parcial 03'!$F$194</f>
        <v>4.1205031329715792E-2</v>
      </c>
      <c r="BE311" s="471">
        <f>+BE310/'[4]Acta parcial 03'!$F$194</f>
        <v>4.4075824556371206E-2</v>
      </c>
      <c r="BF311" s="471">
        <f>+BF310/'[4]Acta parcial 03'!$F$194</f>
        <v>4.5653682531485044E-2</v>
      </c>
      <c r="BG311" s="471">
        <f>+BG310/'[4]Acta parcial 03'!$F$194</f>
        <v>6.5837077325417168E-3</v>
      </c>
      <c r="BH311" s="472">
        <f>+BH310/'[4]Acta parcial 03'!$F$194</f>
        <v>3.8567166825663746E-2</v>
      </c>
      <c r="BI311" s="471">
        <f>+BI310/'[4]Acta parcial 03'!$F$194</f>
        <v>3.684048614840385E-2</v>
      </c>
      <c r="BJ311" s="471">
        <f>+BJ310/'[4]Acta parcial 03'!$F$194</f>
        <v>4.0769980517054397E-2</v>
      </c>
      <c r="BK311" s="471">
        <f>+BK310/'[4]Acta parcial 03'!$F$194</f>
        <v>5.5751472189909161E-2</v>
      </c>
      <c r="BL311" s="472">
        <f>+BL310/'[4]Acta parcial 03'!$F$194</f>
        <v>6.2800429423603768E-2</v>
      </c>
      <c r="BM311" s="471">
        <f>+BM310/'[4]Acta parcial 03'!$F$194</f>
        <v>6.1214159011156059E-2</v>
      </c>
      <c r="BN311" s="471">
        <f>+BN310/'[4]Acta parcial 03'!$F$194</f>
        <v>6.9087980402541813E-2</v>
      </c>
      <c r="BO311" s="473">
        <f>+BO310/'[4]Acta parcial 03'!$F$194</f>
        <v>6.3900632068338459E-2</v>
      </c>
      <c r="BP311" s="471">
        <f>+BP310/'[4]Acta parcial 03'!$F$194</f>
        <v>5.6121326647772647E-2</v>
      </c>
      <c r="BQ311" s="471">
        <f>+BQ310/'[4]Acta parcial 03'!$F$194</f>
        <v>5.1588097511097865E-2</v>
      </c>
      <c r="BR311" s="471">
        <f>+BR310/'[4]Acta parcial 03'!$F$194</f>
        <v>2.1966581740543504E-2</v>
      </c>
      <c r="BS311" s="471">
        <f>+BS310/'[4]Acta parcial 03'!$F$194</f>
        <v>1.4279493031488169E-2</v>
      </c>
      <c r="BT311" s="471">
        <f>+BT310/'[4]Acta parcial 03'!$F$194</f>
        <v>4.3815951957117813E-3</v>
      </c>
      <c r="BU311" s="519">
        <f>SUM(C311:BT311)</f>
        <v>1.3820942744036453</v>
      </c>
      <c r="BV311" s="531"/>
      <c r="BW311" s="474">
        <f>SUM(C311:BT311)</f>
        <v>1.3820942744036453</v>
      </c>
    </row>
    <row r="312" spans="1:79" s="475" customFormat="1" ht="48" thickBot="1" x14ac:dyDescent="0.3">
      <c r="A312" s="445"/>
      <c r="B312" s="446" t="s">
        <v>117</v>
      </c>
      <c r="C312" s="532"/>
      <c r="D312" s="533"/>
      <c r="E312" s="534"/>
      <c r="F312" s="535">
        <f>+F311+G311+H311+I311+J311+K311</f>
        <v>0</v>
      </c>
      <c r="G312" s="536"/>
      <c r="H312" s="536"/>
      <c r="I312" s="536"/>
      <c r="J312" s="536"/>
      <c r="K312" s="536"/>
      <c r="L312" s="532">
        <f>+M311+L311+E311+D311+C311</f>
        <v>9.7621082777795496E-3</v>
      </c>
      <c r="M312" s="537"/>
      <c r="N312" s="538">
        <f>+N311+O311+P311+Q311</f>
        <v>0.43068649242408125</v>
      </c>
      <c r="O312" s="539"/>
      <c r="P312" s="539"/>
      <c r="Q312" s="540"/>
      <c r="R312" s="541">
        <f>+R311+S311+T311+U311</f>
        <v>7.3825347359232379E-2</v>
      </c>
      <c r="S312" s="542"/>
      <c r="T312" s="542"/>
      <c r="U312" s="543"/>
      <c r="V312" s="544">
        <f>+V311+W311+X311+Y311+Z311</f>
        <v>5.4731067745178476E-2</v>
      </c>
      <c r="W312" s="545"/>
      <c r="X312" s="545"/>
      <c r="Y312" s="545"/>
      <c r="Z312" s="546"/>
      <c r="AA312" s="547">
        <f>+AA311+AB311+AC311+AD311</f>
        <v>5.7096580404258718E-2</v>
      </c>
      <c r="AB312" s="548"/>
      <c r="AC312" s="548"/>
      <c r="AD312" s="549"/>
      <c r="AE312" s="550">
        <f>+AE311+AF311+AG311+AH311+AI311+AJ311+AK311+AL311+AM311+AN311+AO311+AP311+AQ311+AR311+AS311+AT311+AU311+AV311+AW311+AX311+AY311+AZ311+BA311+BB311</f>
        <v>0</v>
      </c>
      <c r="AF312" s="551"/>
      <c r="AG312" s="551"/>
      <c r="AH312" s="551"/>
      <c r="AI312" s="551"/>
      <c r="AJ312" s="551"/>
      <c r="AK312" s="551"/>
      <c r="AL312" s="551"/>
      <c r="AM312" s="551"/>
      <c r="AN312" s="551"/>
      <c r="AO312" s="551"/>
      <c r="AP312" s="551"/>
      <c r="AQ312" s="551"/>
      <c r="AR312" s="551"/>
      <c r="AS312" s="551"/>
      <c r="AT312" s="551"/>
      <c r="AU312" s="551"/>
      <c r="AV312" s="551"/>
      <c r="AW312" s="551"/>
      <c r="AX312" s="551"/>
      <c r="AY312" s="551"/>
      <c r="AZ312" s="551"/>
      <c r="BA312" s="551"/>
      <c r="BB312" s="551"/>
      <c r="BC312" s="519">
        <f>+BC311+BD311+BE311+BF311</f>
        <v>0.17213956974728783</v>
      </c>
      <c r="BD312" s="520"/>
      <c r="BE312" s="520"/>
      <c r="BF312" s="521"/>
      <c r="BG312" s="522">
        <f>+BG311+BH311+BI311+BJ311+BK311</f>
        <v>0.17851281341357286</v>
      </c>
      <c r="BH312" s="523"/>
      <c r="BI312" s="523"/>
      <c r="BJ312" s="523"/>
      <c r="BK312" s="524"/>
      <c r="BL312" s="525">
        <f>+BL311+BM311+BN311+BO311</f>
        <v>0.25700320090564011</v>
      </c>
      <c r="BM312" s="520"/>
      <c r="BN312" s="520"/>
      <c r="BO312" s="520"/>
      <c r="BP312" s="522">
        <f>+BP311+BQ311+BR311+BS311+BT311</f>
        <v>0.14833709412661397</v>
      </c>
      <c r="BQ312" s="523"/>
      <c r="BR312" s="523"/>
      <c r="BS312" s="523"/>
      <c r="BT312" s="526"/>
      <c r="BU312" s="527">
        <f>SUM(C312:BT312)</f>
        <v>1.3820942744036451</v>
      </c>
      <c r="BV312" s="528"/>
      <c r="BW312" s="474">
        <f>SUM(C312:BT312)</f>
        <v>1.3820942744036451</v>
      </c>
    </row>
    <row r="313" spans="1:79" s="475" customFormat="1" ht="48" thickBot="1" x14ac:dyDescent="0.3">
      <c r="A313" s="445"/>
      <c r="B313" s="446" t="s">
        <v>118</v>
      </c>
      <c r="C313" s="447">
        <f>+C310/$BU$310</f>
        <v>1.0050397492258223E-3</v>
      </c>
      <c r="D313" s="448">
        <f t="shared" ref="D313:BO313" si="54">+D310/$BU$310</f>
        <v>1.0050397492258223E-3</v>
      </c>
      <c r="E313" s="449">
        <f t="shared" si="54"/>
        <v>1.5123675060897874E-3</v>
      </c>
      <c r="F313" s="450">
        <f t="shared" si="54"/>
        <v>0</v>
      </c>
      <c r="G313" s="451">
        <f t="shared" si="54"/>
        <v>0</v>
      </c>
      <c r="H313" s="451">
        <f t="shared" si="54"/>
        <v>0</v>
      </c>
      <c r="I313" s="451">
        <f t="shared" si="54"/>
        <v>0</v>
      </c>
      <c r="J313" s="451">
        <f t="shared" si="54"/>
        <v>0</v>
      </c>
      <c r="K313" s="452">
        <f t="shared" si="54"/>
        <v>0</v>
      </c>
      <c r="L313" s="453">
        <f t="shared" si="54"/>
        <v>1.8522726449803162E-3</v>
      </c>
      <c r="M313" s="454">
        <f t="shared" si="54"/>
        <v>1.6885527033333216E-3</v>
      </c>
      <c r="N313" s="455">
        <f t="shared" si="54"/>
        <v>7.8014260793469126E-2</v>
      </c>
      <c r="O313" s="456">
        <f t="shared" si="54"/>
        <v>7.786816360837262E-2</v>
      </c>
      <c r="P313" s="456">
        <f t="shared" si="54"/>
        <v>7.786816360837262E-2</v>
      </c>
      <c r="Q313" s="457">
        <f t="shared" si="54"/>
        <v>7.786816360837262E-2</v>
      </c>
      <c r="R313" s="458">
        <f t="shared" si="54"/>
        <v>1.3353311257106164E-2</v>
      </c>
      <c r="S313" s="459">
        <f t="shared" si="54"/>
        <v>1.3353311257106164E-2</v>
      </c>
      <c r="T313" s="459">
        <f t="shared" si="54"/>
        <v>1.3353311257106164E-2</v>
      </c>
      <c r="U313" s="460">
        <f t="shared" si="54"/>
        <v>1.3355631811917875E-2</v>
      </c>
      <c r="V313" s="476">
        <f t="shared" si="54"/>
        <v>8.1939248137700791E-3</v>
      </c>
      <c r="W313" s="477">
        <f t="shared" si="54"/>
        <v>7.8515431213923379E-3</v>
      </c>
      <c r="X313" s="477">
        <f t="shared" si="54"/>
        <v>7.8515431213923379E-3</v>
      </c>
      <c r="Y313" s="477">
        <f t="shared" si="54"/>
        <v>7.8515431213923379E-3</v>
      </c>
      <c r="Z313" s="478">
        <f t="shared" si="54"/>
        <v>7.8515431213923379E-3</v>
      </c>
      <c r="AA313" s="479">
        <f t="shared" si="54"/>
        <v>1.0327909871936434E-2</v>
      </c>
      <c r="AB313" s="464">
        <f t="shared" si="54"/>
        <v>1.0327909871936434E-2</v>
      </c>
      <c r="AC313" s="465">
        <f t="shared" si="54"/>
        <v>1.0327909871936434E-2</v>
      </c>
      <c r="AD313" s="466">
        <f t="shared" si="54"/>
        <v>1.0327909871936434E-2</v>
      </c>
      <c r="AE313" s="467">
        <f t="shared" si="54"/>
        <v>0</v>
      </c>
      <c r="AF313" s="468">
        <f t="shared" si="54"/>
        <v>0</v>
      </c>
      <c r="AG313" s="468">
        <f t="shared" si="54"/>
        <v>0</v>
      </c>
      <c r="AH313" s="468">
        <f t="shared" si="54"/>
        <v>0</v>
      </c>
      <c r="AI313" s="468">
        <f t="shared" si="54"/>
        <v>0</v>
      </c>
      <c r="AJ313" s="468">
        <f t="shared" si="54"/>
        <v>0</v>
      </c>
      <c r="AK313" s="468">
        <f t="shared" si="54"/>
        <v>0</v>
      </c>
      <c r="AL313" s="468">
        <f t="shared" si="54"/>
        <v>0</v>
      </c>
      <c r="AM313" s="468">
        <f t="shared" si="54"/>
        <v>0</v>
      </c>
      <c r="AN313" s="468">
        <f t="shared" si="54"/>
        <v>0</v>
      </c>
      <c r="AO313" s="468">
        <f t="shared" si="54"/>
        <v>0</v>
      </c>
      <c r="AP313" s="468">
        <f t="shared" si="54"/>
        <v>0</v>
      </c>
      <c r="AQ313" s="468">
        <f t="shared" si="54"/>
        <v>0</v>
      </c>
      <c r="AR313" s="468">
        <f t="shared" si="54"/>
        <v>0</v>
      </c>
      <c r="AS313" s="468">
        <f t="shared" si="54"/>
        <v>0</v>
      </c>
      <c r="AT313" s="468">
        <f t="shared" si="54"/>
        <v>0</v>
      </c>
      <c r="AU313" s="468">
        <f t="shared" si="54"/>
        <v>0</v>
      </c>
      <c r="AV313" s="468">
        <f t="shared" si="54"/>
        <v>0</v>
      </c>
      <c r="AW313" s="468">
        <f t="shared" si="54"/>
        <v>0</v>
      </c>
      <c r="AX313" s="468">
        <f t="shared" si="54"/>
        <v>0</v>
      </c>
      <c r="AY313" s="468">
        <f t="shared" si="54"/>
        <v>0</v>
      </c>
      <c r="AZ313" s="468">
        <f t="shared" si="54"/>
        <v>0</v>
      </c>
      <c r="BA313" s="468">
        <f t="shared" si="54"/>
        <v>0</v>
      </c>
      <c r="BB313" s="469">
        <f t="shared" si="54"/>
        <v>0</v>
      </c>
      <c r="BC313" s="470">
        <f t="shared" si="54"/>
        <v>2.9813473719829283E-2</v>
      </c>
      <c r="BD313" s="471">
        <f t="shared" si="54"/>
        <v>2.9813473719829283E-2</v>
      </c>
      <c r="BE313" s="471">
        <f t="shared" si="54"/>
        <v>3.1890606430470654E-2</v>
      </c>
      <c r="BF313" s="471">
        <f t="shared" si="54"/>
        <v>3.303224922885277E-2</v>
      </c>
      <c r="BG313" s="471">
        <f t="shared" si="54"/>
        <v>4.7635735522816112E-3</v>
      </c>
      <c r="BH313" s="472">
        <f t="shared" si="54"/>
        <v>2.7904874174333717E-2</v>
      </c>
      <c r="BI313" s="471">
        <f t="shared" si="54"/>
        <v>2.6655552250947623E-2</v>
      </c>
      <c r="BJ313" s="471">
        <f t="shared" si="54"/>
        <v>2.9498697209497719E-2</v>
      </c>
      <c r="BK313" s="471">
        <f t="shared" si="54"/>
        <v>4.0338400368523986E-2</v>
      </c>
      <c r="BL313" s="472">
        <f t="shared" si="54"/>
        <v>4.5438600379472616E-2</v>
      </c>
      <c r="BM313" s="471">
        <f t="shared" si="54"/>
        <v>4.4290870849172582E-2</v>
      </c>
      <c r="BN313" s="471">
        <f t="shared" si="54"/>
        <v>4.998789277953615E-2</v>
      </c>
      <c r="BO313" s="473">
        <f t="shared" si="54"/>
        <v>4.623464060991965E-2</v>
      </c>
      <c r="BP313" s="471">
        <f t="shared" ref="BP313:BT313" si="55">+BP310/$BU$310</f>
        <v>4.0606004731482521E-2</v>
      </c>
      <c r="BQ313" s="471">
        <f t="shared" si="55"/>
        <v>3.7326033733505112E-2</v>
      </c>
      <c r="BR313" s="471">
        <f t="shared" si="55"/>
        <v>1.5893692743387918E-2</v>
      </c>
      <c r="BS313" s="471">
        <f t="shared" si="55"/>
        <v>1.0331779311613845E-2</v>
      </c>
      <c r="BT313" s="471">
        <f t="shared" si="55"/>
        <v>3.1702578302392095E-3</v>
      </c>
      <c r="BU313" s="519">
        <f>SUM(C313:BT313)</f>
        <v>0.99999999996465994</v>
      </c>
      <c r="BV313" s="531"/>
      <c r="BW313" s="474">
        <f>SUM(C313:BT313)</f>
        <v>0.99999999996465994</v>
      </c>
    </row>
    <row r="314" spans="1:79" s="475" customFormat="1" ht="48" thickBot="1" x14ac:dyDescent="0.3">
      <c r="A314" s="445"/>
      <c r="B314" s="446" t="s">
        <v>119</v>
      </c>
      <c r="C314" s="532"/>
      <c r="D314" s="533"/>
      <c r="E314" s="534"/>
      <c r="F314" s="535">
        <f>+F313+G313+H313+I313+J313+K313</f>
        <v>0</v>
      </c>
      <c r="G314" s="536"/>
      <c r="H314" s="536"/>
      <c r="I314" s="536"/>
      <c r="J314" s="536"/>
      <c r="K314" s="536"/>
      <c r="L314" s="532">
        <f>+M313+L313+E313+D313+C313</f>
        <v>7.0632723528550687E-3</v>
      </c>
      <c r="M314" s="537"/>
      <c r="N314" s="538">
        <f>+N313+O313+P313+Q313</f>
        <v>0.31161875161858699</v>
      </c>
      <c r="O314" s="539"/>
      <c r="P314" s="539"/>
      <c r="Q314" s="540"/>
      <c r="R314" s="541">
        <f>+R313+S313+T313+U313</f>
        <v>5.3415565583236367E-2</v>
      </c>
      <c r="S314" s="542"/>
      <c r="T314" s="542"/>
      <c r="U314" s="543"/>
      <c r="V314" s="544">
        <f>+V313+W313+X313+Y313+Z313</f>
        <v>3.9600097299339429E-2</v>
      </c>
      <c r="W314" s="545"/>
      <c r="X314" s="545"/>
      <c r="Y314" s="545"/>
      <c r="Z314" s="546"/>
      <c r="AA314" s="547">
        <f>+AA313+AB313+AC313+AD313</f>
        <v>4.1311639487745737E-2</v>
      </c>
      <c r="AB314" s="548"/>
      <c r="AC314" s="548"/>
      <c r="AD314" s="549"/>
      <c r="AE314" s="550">
        <f>+AE312+AF312+AG312+AH312+AI312+AJ312+AK312+AL312+AM312+AN312+AO312+AP312+AQ312+AR312+AS312+AT312+AU312+AV312+AW312+AX312+AY312+AZ312+BA312+BB312</f>
        <v>0</v>
      </c>
      <c r="AF314" s="551"/>
      <c r="AG314" s="551"/>
      <c r="AH314" s="551"/>
      <c r="AI314" s="551"/>
      <c r="AJ314" s="551"/>
      <c r="AK314" s="551"/>
      <c r="AL314" s="551"/>
      <c r="AM314" s="551"/>
      <c r="AN314" s="551"/>
      <c r="AO314" s="551"/>
      <c r="AP314" s="551"/>
      <c r="AQ314" s="551"/>
      <c r="AR314" s="551"/>
      <c r="AS314" s="551"/>
      <c r="AT314" s="551"/>
      <c r="AU314" s="551"/>
      <c r="AV314" s="551"/>
      <c r="AW314" s="551"/>
      <c r="AX314" s="551"/>
      <c r="AY314" s="551"/>
      <c r="AZ314" s="551"/>
      <c r="BA314" s="551"/>
      <c r="BB314" s="551"/>
      <c r="BC314" s="519">
        <f>+BC313+BD313+BE313+BF313</f>
        <v>0.12454980309898199</v>
      </c>
      <c r="BD314" s="520"/>
      <c r="BE314" s="520"/>
      <c r="BF314" s="521"/>
      <c r="BG314" s="522">
        <f>+BG313+BH313+BI313+BJ313+BK313</f>
        <v>0.12916109755558464</v>
      </c>
      <c r="BH314" s="523"/>
      <c r="BI314" s="523"/>
      <c r="BJ314" s="523"/>
      <c r="BK314" s="524"/>
      <c r="BL314" s="525">
        <f>+BL313+BM313+BN313+BO313</f>
        <v>0.18595200461810102</v>
      </c>
      <c r="BM314" s="520"/>
      <c r="BN314" s="520"/>
      <c r="BO314" s="520"/>
      <c r="BP314" s="522">
        <f>+BP313+BQ313+BR313+BS313+BT313</f>
        <v>0.10732776835022861</v>
      </c>
      <c r="BQ314" s="523"/>
      <c r="BR314" s="523"/>
      <c r="BS314" s="523"/>
      <c r="BT314" s="526"/>
      <c r="BU314" s="527">
        <f>SUM(C314:BT314)</f>
        <v>0.99999999996465982</v>
      </c>
      <c r="BV314" s="528"/>
      <c r="BW314" s="474">
        <f>SUM(C314:BT314)</f>
        <v>0.99999999996465982</v>
      </c>
    </row>
    <row r="315" spans="1:79" s="487" customFormat="1" ht="5.0999999999999996" customHeight="1" x14ac:dyDescent="0.25">
      <c r="A315" s="480"/>
      <c r="B315" s="481"/>
      <c r="C315" s="482"/>
      <c r="D315" s="483"/>
      <c r="E315" s="484"/>
      <c r="F315" s="484"/>
      <c r="G315" s="484"/>
      <c r="H315" s="484"/>
      <c r="I315" s="484"/>
      <c r="J315" s="484"/>
      <c r="K315" s="484"/>
      <c r="L315" s="484"/>
      <c r="M315" s="484"/>
      <c r="N315" s="484"/>
      <c r="O315" s="484"/>
      <c r="P315" s="484"/>
      <c r="Q315" s="484"/>
      <c r="R315" s="484"/>
      <c r="S315" s="484"/>
      <c r="T315" s="484"/>
      <c r="U315" s="484"/>
      <c r="V315" s="484"/>
      <c r="W315" s="484"/>
      <c r="X315" s="484"/>
      <c r="Y315" s="484"/>
      <c r="Z315" s="484"/>
      <c r="AA315" s="484"/>
      <c r="AB315" s="484"/>
      <c r="AC315" s="484"/>
      <c r="AD315" s="484"/>
      <c r="AE315" s="484"/>
      <c r="AF315" s="484"/>
      <c r="AG315" s="484"/>
      <c r="AH315" s="484"/>
      <c r="AI315" s="484"/>
      <c r="AJ315" s="484"/>
      <c r="AK315" s="484"/>
      <c r="AL315" s="484"/>
      <c r="AM315" s="484"/>
      <c r="AN315" s="484"/>
      <c r="AO315" s="484"/>
      <c r="AP315" s="484"/>
      <c r="AQ315" s="484"/>
      <c r="AR315" s="484"/>
      <c r="AS315" s="484"/>
      <c r="AT315" s="484"/>
      <c r="AU315" s="484"/>
      <c r="AV315" s="484"/>
      <c r="AW315" s="484"/>
      <c r="AX315" s="484"/>
      <c r="AY315" s="484"/>
      <c r="AZ315" s="484"/>
      <c r="BA315" s="484"/>
      <c r="BB315" s="484"/>
      <c r="BC315" s="484"/>
      <c r="BD315" s="484"/>
      <c r="BE315" s="484"/>
      <c r="BF315" s="484"/>
      <c r="BG315" s="484"/>
      <c r="BH315" s="484"/>
      <c r="BI315" s="484"/>
      <c r="BJ315" s="484"/>
      <c r="BK315" s="484"/>
      <c r="BL315" s="484"/>
      <c r="BM315" s="484"/>
      <c r="BN315" s="484"/>
      <c r="BO315" s="484"/>
      <c r="BP315" s="484"/>
      <c r="BQ315" s="484"/>
      <c r="BR315" s="484"/>
      <c r="BS315" s="484"/>
      <c r="BT315" s="484"/>
      <c r="BU315" s="481"/>
      <c r="BV315" s="481"/>
      <c r="BW315" s="485"/>
      <c r="BX315" s="486"/>
      <c r="BY315" s="486"/>
      <c r="BZ315" s="486"/>
      <c r="CA315" s="486"/>
    </row>
    <row r="316" spans="1:79" s="491" customFormat="1" ht="15.75" x14ac:dyDescent="0.25">
      <c r="A316" s="529" t="s">
        <v>120</v>
      </c>
      <c r="B316" s="530"/>
      <c r="C316" s="530"/>
      <c r="D316" s="530"/>
      <c r="E316" s="530"/>
      <c r="F316" s="530"/>
      <c r="G316" s="530"/>
      <c r="H316" s="530"/>
      <c r="I316" s="530"/>
      <c r="J316" s="530"/>
      <c r="K316" s="530"/>
      <c r="L316" s="530"/>
      <c r="M316" s="530"/>
      <c r="N316" s="530"/>
      <c r="O316" s="530"/>
      <c r="P316" s="530"/>
      <c r="Q316" s="530"/>
      <c r="R316" s="530"/>
      <c r="S316" s="530"/>
      <c r="T316" s="530"/>
      <c r="U316" s="530"/>
      <c r="V316" s="530"/>
      <c r="W316" s="530"/>
      <c r="X316" s="530"/>
      <c r="Y316" s="530"/>
      <c r="Z316" s="530"/>
      <c r="AA316" s="530"/>
      <c r="AB316" s="530"/>
      <c r="AC316" s="530"/>
      <c r="AD316" s="530"/>
      <c r="AE316" s="530"/>
      <c r="AF316" s="530"/>
      <c r="AG316" s="530"/>
      <c r="AH316" s="530"/>
      <c r="AI316" s="530"/>
      <c r="AJ316" s="530"/>
      <c r="AK316" s="530"/>
      <c r="AL316" s="530"/>
      <c r="AM316" s="530"/>
      <c r="AN316" s="530"/>
      <c r="AO316" s="530"/>
      <c r="AP316" s="530"/>
      <c r="AQ316" s="530"/>
      <c r="AR316" s="530"/>
      <c r="AS316" s="530"/>
      <c r="AT316" s="530"/>
      <c r="AU316" s="530"/>
      <c r="AV316" s="530"/>
      <c r="AW316" s="530"/>
      <c r="AX316" s="530"/>
      <c r="AY316" s="530"/>
      <c r="AZ316" s="530"/>
      <c r="BA316" s="530"/>
      <c r="BB316" s="530"/>
      <c r="BC316" s="530"/>
      <c r="BD316" s="530"/>
      <c r="BE316" s="530"/>
      <c r="BF316" s="530"/>
      <c r="BG316" s="530"/>
      <c r="BH316" s="530"/>
      <c r="BI316" s="530"/>
      <c r="BJ316" s="530"/>
      <c r="BK316" s="530"/>
      <c r="BL316" s="530"/>
      <c r="BM316" s="530"/>
      <c r="BN316" s="530"/>
      <c r="BO316" s="530"/>
      <c r="BP316" s="530"/>
      <c r="BQ316" s="530"/>
      <c r="BR316" s="530"/>
      <c r="BS316" s="530"/>
      <c r="BT316" s="530"/>
      <c r="BU316" s="530"/>
      <c r="BV316" s="530"/>
      <c r="BW316" s="490"/>
      <c r="BX316" s="490"/>
      <c r="BY316" s="490"/>
      <c r="BZ316" s="490"/>
      <c r="CA316" s="490"/>
    </row>
    <row r="317" spans="1:79" s="491" customFormat="1" ht="15.75" x14ac:dyDescent="0.25">
      <c r="A317" s="488"/>
      <c r="B317" s="489"/>
      <c r="C317" s="489"/>
      <c r="D317" s="489"/>
      <c r="E317" s="489"/>
      <c r="F317" s="489"/>
      <c r="G317" s="489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  <c r="T317" s="489"/>
      <c r="U317" s="489"/>
      <c r="V317" s="489"/>
      <c r="W317" s="489"/>
      <c r="X317" s="489"/>
      <c r="Y317" s="489"/>
      <c r="Z317" s="489"/>
      <c r="AA317" s="489"/>
      <c r="AB317" s="489"/>
      <c r="AC317" s="489"/>
      <c r="AD317" s="489"/>
      <c r="AE317" s="489"/>
      <c r="AF317" s="489"/>
      <c r="AG317" s="489"/>
      <c r="AH317" s="489"/>
      <c r="AI317" s="489"/>
      <c r="AJ317" s="489"/>
      <c r="AK317" s="489"/>
      <c r="AL317" s="489"/>
      <c r="AM317" s="489"/>
      <c r="AN317" s="489"/>
      <c r="AO317" s="489"/>
      <c r="AP317" s="489"/>
      <c r="AQ317" s="489"/>
      <c r="AR317" s="489"/>
      <c r="AS317" s="489"/>
      <c r="AT317" s="489"/>
      <c r="AU317" s="489"/>
      <c r="AV317" s="489"/>
      <c r="AW317" s="489"/>
      <c r="AX317" s="489"/>
      <c r="AY317" s="489"/>
      <c r="AZ317" s="489"/>
      <c r="BA317" s="489"/>
      <c r="BB317" s="489"/>
      <c r="BC317" s="489"/>
      <c r="BD317" s="489"/>
      <c r="BE317" s="489"/>
      <c r="BF317" s="489"/>
      <c r="BG317" s="489"/>
      <c r="BH317" s="489"/>
      <c r="BI317" s="489"/>
      <c r="BJ317" s="489"/>
      <c r="BK317" s="489"/>
      <c r="BL317" s="489"/>
      <c r="BM317" s="489"/>
      <c r="BN317" s="489"/>
      <c r="BO317" s="489"/>
      <c r="BP317" s="489"/>
      <c r="BQ317" s="489"/>
      <c r="BR317" s="489"/>
      <c r="BS317" s="489"/>
      <c r="BT317" s="489"/>
      <c r="BU317" s="489"/>
      <c r="BV317" s="489"/>
      <c r="BW317" s="490"/>
      <c r="BX317" s="490"/>
      <c r="BY317" s="490"/>
      <c r="BZ317" s="490"/>
      <c r="CA317" s="490"/>
    </row>
    <row r="318" spans="1:79" s="491" customFormat="1" ht="15.75" x14ac:dyDescent="0.25">
      <c r="A318" s="488"/>
      <c r="B318" s="489"/>
      <c r="C318" s="489"/>
      <c r="D318" s="489"/>
      <c r="E318" s="489"/>
      <c r="F318" s="489"/>
      <c r="G318" s="489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  <c r="T318" s="489"/>
      <c r="U318" s="489"/>
      <c r="V318" s="489"/>
      <c r="W318" s="489"/>
      <c r="X318" s="489"/>
      <c r="Y318" s="489"/>
      <c r="Z318" s="489"/>
      <c r="AA318" s="489"/>
      <c r="AB318" s="489"/>
      <c r="AC318" s="489"/>
      <c r="AD318" s="489"/>
      <c r="AE318" s="489"/>
      <c r="AF318" s="489"/>
      <c r="AG318" s="489"/>
      <c r="AH318" s="489"/>
      <c r="AI318" s="489"/>
      <c r="AJ318" s="489"/>
      <c r="AK318" s="489"/>
      <c r="AL318" s="489"/>
      <c r="AM318" s="489"/>
      <c r="AN318" s="489"/>
      <c r="AO318" s="489"/>
      <c r="AP318" s="489"/>
      <c r="AQ318" s="489"/>
      <c r="AR318" s="489"/>
      <c r="AS318" s="489"/>
      <c r="AT318" s="489"/>
      <c r="AU318" s="489"/>
      <c r="AV318" s="489"/>
      <c r="AW318" s="489"/>
      <c r="AX318" s="489"/>
      <c r="AY318" s="489"/>
      <c r="AZ318" s="489"/>
      <c r="BA318" s="489"/>
      <c r="BB318" s="489"/>
      <c r="BC318" s="489"/>
      <c r="BD318" s="489"/>
      <c r="BE318" s="489"/>
      <c r="BF318" s="489"/>
      <c r="BG318" s="489"/>
      <c r="BH318" s="489"/>
      <c r="BI318" s="489"/>
      <c r="BJ318" s="489"/>
      <c r="BK318" s="489"/>
      <c r="BL318" s="489"/>
      <c r="BM318" s="489"/>
      <c r="BN318" s="489"/>
      <c r="BO318" s="489"/>
      <c r="BP318" s="489"/>
      <c r="BQ318" s="489"/>
      <c r="BR318" s="489"/>
      <c r="BS318" s="489"/>
      <c r="BT318" s="489"/>
      <c r="BU318" s="489"/>
      <c r="BV318" s="489"/>
      <c r="BW318" s="490"/>
      <c r="BX318" s="490"/>
      <c r="BY318" s="490"/>
      <c r="BZ318" s="490"/>
      <c r="CA318" s="490"/>
    </row>
    <row r="319" spans="1:79" s="492" customFormat="1" ht="15.75" x14ac:dyDescent="0.25">
      <c r="R319" s="493"/>
      <c r="S319" s="494"/>
      <c r="BW319" s="493"/>
      <c r="BX319" s="493"/>
      <c r="BY319" s="493"/>
      <c r="BZ319" s="493"/>
      <c r="CA319" s="493"/>
    </row>
    <row r="320" spans="1:79" s="492" customFormat="1" ht="16.5" thickBot="1" x14ac:dyDescent="0.3">
      <c r="A320" s="517"/>
      <c r="B320" s="517"/>
      <c r="R320" s="493"/>
      <c r="S320" s="494"/>
      <c r="BW320" s="493"/>
      <c r="BX320" s="493"/>
      <c r="BY320" s="493"/>
      <c r="BZ320" s="493"/>
      <c r="CA320" s="493"/>
    </row>
    <row r="321" spans="1:79" s="496" customFormat="1" ht="15.75" x14ac:dyDescent="0.25">
      <c r="A321" s="518" t="s">
        <v>121</v>
      </c>
      <c r="B321" s="518"/>
      <c r="C321" s="495"/>
      <c r="R321" s="497"/>
      <c r="S321" s="498"/>
      <c r="BW321" s="497"/>
      <c r="BX321" s="497"/>
      <c r="BY321" s="497"/>
      <c r="BZ321" s="497"/>
      <c r="CA321" s="497"/>
    </row>
    <row r="322" spans="1:79" s="496" customFormat="1" ht="15.75" x14ac:dyDescent="0.25">
      <c r="A322" s="518" t="s">
        <v>122</v>
      </c>
      <c r="B322" s="518"/>
      <c r="C322" s="495"/>
      <c r="R322" s="497"/>
      <c r="S322" s="498"/>
      <c r="BW322" s="497"/>
      <c r="BX322" s="497"/>
      <c r="BY322" s="497"/>
      <c r="BZ322" s="497"/>
      <c r="CA322" s="497"/>
    </row>
    <row r="323" spans="1:79" s="496" customFormat="1" ht="15.75" x14ac:dyDescent="0.25">
      <c r="A323" s="518" t="s">
        <v>123</v>
      </c>
      <c r="B323" s="518"/>
      <c r="C323" s="495"/>
      <c r="R323" s="497"/>
      <c r="S323" s="498"/>
      <c r="BW323" s="497"/>
      <c r="BX323" s="497"/>
      <c r="BY323" s="497"/>
      <c r="BZ323" s="497"/>
      <c r="CA323" s="497"/>
    </row>
    <row r="324" spans="1:79" s="496" customFormat="1" ht="15.75" x14ac:dyDescent="0.25">
      <c r="A324" s="518" t="s">
        <v>124</v>
      </c>
      <c r="B324" s="518"/>
      <c r="C324" s="495"/>
      <c r="R324" s="497"/>
      <c r="S324" s="498"/>
      <c r="BW324" s="497"/>
      <c r="BX324" s="497"/>
      <c r="BY324" s="497"/>
      <c r="BZ324" s="497"/>
      <c r="CA324" s="497"/>
    </row>
    <row r="325" spans="1:79" s="492" customFormat="1" ht="15.75" x14ac:dyDescent="0.25">
      <c r="A325" s="516" t="s">
        <v>125</v>
      </c>
      <c r="B325" s="516"/>
      <c r="C325" s="499"/>
      <c r="R325" s="493"/>
      <c r="S325" s="494"/>
      <c r="BW325" s="493"/>
      <c r="BX325" s="493"/>
      <c r="BY325" s="493"/>
      <c r="BZ325" s="493"/>
      <c r="CA325" s="493"/>
    </row>
    <row r="326" spans="1:79" s="492" customFormat="1" ht="15.75" x14ac:dyDescent="0.25">
      <c r="A326" s="516" t="s">
        <v>126</v>
      </c>
      <c r="B326" s="516"/>
      <c r="C326" s="499"/>
      <c r="R326" s="493"/>
      <c r="S326" s="494"/>
      <c r="BW326" s="493"/>
      <c r="BX326" s="493"/>
      <c r="BY326" s="493"/>
      <c r="BZ326" s="493"/>
      <c r="CA326" s="493"/>
    </row>
    <row r="327" spans="1:79" s="492" customFormat="1" ht="15.75" x14ac:dyDescent="0.25">
      <c r="A327" s="516" t="s">
        <v>127</v>
      </c>
      <c r="B327" s="516"/>
      <c r="C327" s="499"/>
      <c r="R327" s="493"/>
      <c r="S327" s="494"/>
      <c r="BW327" s="493"/>
      <c r="BX327" s="493"/>
      <c r="BY327" s="493"/>
      <c r="BZ327" s="493"/>
      <c r="CA327" s="493"/>
    </row>
    <row r="328" spans="1:79" s="492" customFormat="1" ht="5.0999999999999996" customHeight="1" x14ac:dyDescent="0.25">
      <c r="R328" s="493"/>
      <c r="S328" s="494"/>
      <c r="BW328" s="493"/>
      <c r="BX328" s="493"/>
      <c r="BY328" s="493"/>
      <c r="BZ328" s="493"/>
      <c r="CA328" s="493"/>
    </row>
    <row r="329" spans="1:79" s="500" customFormat="1" ht="12.75" customHeight="1" x14ac:dyDescent="0.25">
      <c r="R329" s="501"/>
      <c r="S329" s="502"/>
      <c r="BW329" s="501"/>
      <c r="BX329" s="501"/>
      <c r="BY329" s="501"/>
      <c r="BZ329" s="501"/>
      <c r="CA329" s="501"/>
    </row>
    <row r="330" spans="1:79" s="503" customFormat="1" ht="12.75" customHeight="1" x14ac:dyDescent="0.25">
      <c r="C330" s="503">
        <v>45177</v>
      </c>
      <c r="D330" s="503">
        <f>+C331+1</f>
        <v>45180</v>
      </c>
      <c r="E330" s="503">
        <f t="shared" ref="E330:BP330" si="56">+D331+1</f>
        <v>45187</v>
      </c>
      <c r="F330" s="504">
        <f t="shared" si="56"/>
        <v>45194</v>
      </c>
      <c r="G330" s="504">
        <f t="shared" si="56"/>
        <v>45201</v>
      </c>
      <c r="H330" s="504">
        <f t="shared" si="56"/>
        <v>45208</v>
      </c>
      <c r="I330" s="504">
        <f t="shared" si="56"/>
        <v>45215</v>
      </c>
      <c r="J330" s="504">
        <f t="shared" si="56"/>
        <v>45222</v>
      </c>
      <c r="K330" s="503">
        <f t="shared" si="56"/>
        <v>45229</v>
      </c>
      <c r="L330" s="503">
        <f t="shared" si="56"/>
        <v>45236</v>
      </c>
      <c r="M330" s="503">
        <f t="shared" si="56"/>
        <v>45243</v>
      </c>
      <c r="N330" s="503">
        <f t="shared" si="56"/>
        <v>45250</v>
      </c>
      <c r="O330" s="503">
        <f t="shared" si="56"/>
        <v>45257</v>
      </c>
      <c r="P330" s="503">
        <f t="shared" si="56"/>
        <v>45264</v>
      </c>
      <c r="Q330" s="503">
        <f t="shared" si="56"/>
        <v>45271</v>
      </c>
      <c r="R330" s="503">
        <f t="shared" si="56"/>
        <v>45278</v>
      </c>
      <c r="S330" s="503">
        <f t="shared" si="56"/>
        <v>45285</v>
      </c>
      <c r="T330" s="503">
        <f t="shared" si="56"/>
        <v>45292</v>
      </c>
      <c r="U330" s="503">
        <f t="shared" si="56"/>
        <v>45299</v>
      </c>
      <c r="V330" s="503">
        <f t="shared" si="56"/>
        <v>45306</v>
      </c>
      <c r="W330" s="503">
        <f t="shared" si="56"/>
        <v>45313</v>
      </c>
      <c r="X330" s="503">
        <f t="shared" si="56"/>
        <v>45320</v>
      </c>
      <c r="Y330" s="503">
        <f t="shared" si="56"/>
        <v>45327</v>
      </c>
      <c r="Z330" s="503">
        <f t="shared" si="56"/>
        <v>45334</v>
      </c>
      <c r="AA330" s="503">
        <f t="shared" si="56"/>
        <v>45341</v>
      </c>
      <c r="AB330" s="503">
        <f t="shared" si="56"/>
        <v>45348</v>
      </c>
      <c r="AC330" s="503">
        <f t="shared" si="56"/>
        <v>45355</v>
      </c>
      <c r="AD330" s="503">
        <f t="shared" si="56"/>
        <v>45362</v>
      </c>
      <c r="AE330" s="505">
        <f t="shared" si="56"/>
        <v>45369</v>
      </c>
      <c r="AF330" s="505">
        <f t="shared" si="56"/>
        <v>45376</v>
      </c>
      <c r="AG330" s="505">
        <f t="shared" si="56"/>
        <v>45383</v>
      </c>
      <c r="AH330" s="505">
        <f t="shared" si="56"/>
        <v>45390</v>
      </c>
      <c r="AI330" s="505">
        <f t="shared" si="56"/>
        <v>45397</v>
      </c>
      <c r="AJ330" s="505">
        <f t="shared" si="56"/>
        <v>45404</v>
      </c>
      <c r="AK330" s="505">
        <f t="shared" si="56"/>
        <v>45411</v>
      </c>
      <c r="AL330" s="505">
        <f t="shared" si="56"/>
        <v>45418</v>
      </c>
      <c r="AM330" s="505">
        <f t="shared" si="56"/>
        <v>45425</v>
      </c>
      <c r="AN330" s="505">
        <f t="shared" si="56"/>
        <v>45432</v>
      </c>
      <c r="AO330" s="505">
        <f t="shared" si="56"/>
        <v>45439</v>
      </c>
      <c r="AP330" s="505">
        <f t="shared" si="56"/>
        <v>45446</v>
      </c>
      <c r="AQ330" s="505">
        <f t="shared" si="56"/>
        <v>45453</v>
      </c>
      <c r="AR330" s="505">
        <f t="shared" si="56"/>
        <v>45460</v>
      </c>
      <c r="AS330" s="505">
        <f t="shared" si="56"/>
        <v>45467</v>
      </c>
      <c r="AT330" s="505">
        <f t="shared" si="56"/>
        <v>45474</v>
      </c>
      <c r="AU330" s="505">
        <f t="shared" si="56"/>
        <v>45481</v>
      </c>
      <c r="AV330" s="505">
        <f t="shared" si="56"/>
        <v>45488</v>
      </c>
      <c r="AW330" s="505">
        <f t="shared" si="56"/>
        <v>45495</v>
      </c>
      <c r="AX330" s="505">
        <f t="shared" si="56"/>
        <v>45502</v>
      </c>
      <c r="AY330" s="505">
        <f t="shared" si="56"/>
        <v>45509</v>
      </c>
      <c r="AZ330" s="505">
        <f t="shared" si="56"/>
        <v>45516</v>
      </c>
      <c r="BA330" s="505">
        <f t="shared" si="56"/>
        <v>45523</v>
      </c>
      <c r="BB330" s="505">
        <f t="shared" si="56"/>
        <v>45530</v>
      </c>
      <c r="BC330" s="503">
        <f t="shared" si="56"/>
        <v>45537</v>
      </c>
      <c r="BD330" s="503">
        <f t="shared" si="56"/>
        <v>45544</v>
      </c>
      <c r="BE330" s="503">
        <f t="shared" si="56"/>
        <v>45551</v>
      </c>
      <c r="BF330" s="503">
        <f t="shared" si="56"/>
        <v>45558</v>
      </c>
      <c r="BG330" s="503">
        <f t="shared" si="56"/>
        <v>45565</v>
      </c>
      <c r="BH330" s="503">
        <f t="shared" si="56"/>
        <v>45572</v>
      </c>
      <c r="BI330" s="503">
        <f t="shared" si="56"/>
        <v>45579</v>
      </c>
      <c r="BJ330" s="503">
        <f t="shared" si="56"/>
        <v>45586</v>
      </c>
      <c r="BK330" s="503">
        <f t="shared" si="56"/>
        <v>45593</v>
      </c>
      <c r="BL330" s="503">
        <f t="shared" si="56"/>
        <v>45600</v>
      </c>
      <c r="BM330" s="503">
        <f t="shared" si="56"/>
        <v>45607</v>
      </c>
      <c r="BN330" s="503">
        <f t="shared" si="56"/>
        <v>45614</v>
      </c>
      <c r="BO330" s="503">
        <f t="shared" si="56"/>
        <v>45621</v>
      </c>
      <c r="BP330" s="503">
        <f t="shared" si="56"/>
        <v>45628</v>
      </c>
      <c r="BQ330" s="503">
        <f t="shared" ref="BQ330:BW330" si="57">+BP331+1</f>
        <v>45635</v>
      </c>
      <c r="BR330" s="503">
        <f t="shared" si="57"/>
        <v>45642</v>
      </c>
      <c r="BS330" s="503">
        <f t="shared" si="57"/>
        <v>45649</v>
      </c>
      <c r="BT330" s="503">
        <f t="shared" si="57"/>
        <v>45656</v>
      </c>
      <c r="BU330" s="503">
        <f t="shared" si="57"/>
        <v>45663</v>
      </c>
      <c r="BV330" s="503">
        <f t="shared" si="57"/>
        <v>45670</v>
      </c>
      <c r="BW330" s="503">
        <f t="shared" si="57"/>
        <v>45677</v>
      </c>
      <c r="BY330" s="501"/>
      <c r="BZ330" s="501"/>
      <c r="CA330" s="501"/>
    </row>
    <row r="331" spans="1:79" s="503" customFormat="1" ht="12.75" customHeight="1" thickBot="1" x14ac:dyDescent="0.3">
      <c r="C331" s="503">
        <v>45179</v>
      </c>
      <c r="D331" s="503">
        <f>+D330+6</f>
        <v>45186</v>
      </c>
      <c r="E331" s="503">
        <f t="shared" ref="E331:BP331" si="58">+E330+6</f>
        <v>45193</v>
      </c>
      <c r="F331" s="504">
        <f t="shared" si="58"/>
        <v>45200</v>
      </c>
      <c r="G331" s="504">
        <f t="shared" si="58"/>
        <v>45207</v>
      </c>
      <c r="H331" s="504">
        <f t="shared" si="58"/>
        <v>45214</v>
      </c>
      <c r="I331" s="504">
        <f t="shared" si="58"/>
        <v>45221</v>
      </c>
      <c r="J331" s="504">
        <f t="shared" si="58"/>
        <v>45228</v>
      </c>
      <c r="K331" s="503">
        <f t="shared" si="58"/>
        <v>45235</v>
      </c>
      <c r="L331" s="503">
        <f t="shared" si="58"/>
        <v>45242</v>
      </c>
      <c r="M331" s="503">
        <f t="shared" si="58"/>
        <v>45249</v>
      </c>
      <c r="N331" s="503">
        <f t="shared" si="58"/>
        <v>45256</v>
      </c>
      <c r="O331" s="503">
        <f t="shared" si="58"/>
        <v>45263</v>
      </c>
      <c r="P331" s="503">
        <f t="shared" si="58"/>
        <v>45270</v>
      </c>
      <c r="Q331" s="503">
        <f t="shared" si="58"/>
        <v>45277</v>
      </c>
      <c r="R331" s="503">
        <f t="shared" si="58"/>
        <v>45284</v>
      </c>
      <c r="S331" s="503">
        <f t="shared" si="58"/>
        <v>45291</v>
      </c>
      <c r="T331" s="503">
        <f t="shared" si="58"/>
        <v>45298</v>
      </c>
      <c r="U331" s="503">
        <f t="shared" si="58"/>
        <v>45305</v>
      </c>
      <c r="V331" s="503">
        <f t="shared" si="58"/>
        <v>45312</v>
      </c>
      <c r="W331" s="503">
        <f t="shared" si="58"/>
        <v>45319</v>
      </c>
      <c r="X331" s="503">
        <f t="shared" si="58"/>
        <v>45326</v>
      </c>
      <c r="Y331" s="503">
        <f t="shared" si="58"/>
        <v>45333</v>
      </c>
      <c r="Z331" s="503">
        <f t="shared" si="58"/>
        <v>45340</v>
      </c>
      <c r="AA331" s="503">
        <f t="shared" si="58"/>
        <v>45347</v>
      </c>
      <c r="AB331" s="503">
        <f t="shared" si="58"/>
        <v>45354</v>
      </c>
      <c r="AC331" s="503">
        <f t="shared" si="58"/>
        <v>45361</v>
      </c>
      <c r="AD331" s="503">
        <f t="shared" si="58"/>
        <v>45368</v>
      </c>
      <c r="AE331" s="505">
        <f t="shared" si="58"/>
        <v>45375</v>
      </c>
      <c r="AF331" s="505">
        <f t="shared" si="58"/>
        <v>45382</v>
      </c>
      <c r="AG331" s="505">
        <f t="shared" si="58"/>
        <v>45389</v>
      </c>
      <c r="AH331" s="505">
        <f t="shared" si="58"/>
        <v>45396</v>
      </c>
      <c r="AI331" s="505">
        <f t="shared" si="58"/>
        <v>45403</v>
      </c>
      <c r="AJ331" s="505">
        <f t="shared" si="58"/>
        <v>45410</v>
      </c>
      <c r="AK331" s="505">
        <f t="shared" si="58"/>
        <v>45417</v>
      </c>
      <c r="AL331" s="505">
        <f t="shared" si="58"/>
        <v>45424</v>
      </c>
      <c r="AM331" s="505">
        <f t="shared" si="58"/>
        <v>45431</v>
      </c>
      <c r="AN331" s="505">
        <f t="shared" si="58"/>
        <v>45438</v>
      </c>
      <c r="AO331" s="505">
        <f t="shared" si="58"/>
        <v>45445</v>
      </c>
      <c r="AP331" s="505">
        <f t="shared" si="58"/>
        <v>45452</v>
      </c>
      <c r="AQ331" s="505">
        <f t="shared" si="58"/>
        <v>45459</v>
      </c>
      <c r="AR331" s="505">
        <f t="shared" si="58"/>
        <v>45466</v>
      </c>
      <c r="AS331" s="505">
        <f t="shared" si="58"/>
        <v>45473</v>
      </c>
      <c r="AT331" s="505">
        <f t="shared" si="58"/>
        <v>45480</v>
      </c>
      <c r="AU331" s="505">
        <f t="shared" si="58"/>
        <v>45487</v>
      </c>
      <c r="AV331" s="505">
        <f t="shared" si="58"/>
        <v>45494</v>
      </c>
      <c r="AW331" s="505">
        <f t="shared" si="58"/>
        <v>45501</v>
      </c>
      <c r="AX331" s="505">
        <f t="shared" si="58"/>
        <v>45508</v>
      </c>
      <c r="AY331" s="505">
        <f t="shared" si="58"/>
        <v>45515</v>
      </c>
      <c r="AZ331" s="505">
        <f t="shared" si="58"/>
        <v>45522</v>
      </c>
      <c r="BA331" s="505">
        <f t="shared" si="58"/>
        <v>45529</v>
      </c>
      <c r="BB331" s="505">
        <f t="shared" si="58"/>
        <v>45536</v>
      </c>
      <c r="BC331" s="503">
        <f t="shared" si="58"/>
        <v>45543</v>
      </c>
      <c r="BD331" s="503">
        <f t="shared" si="58"/>
        <v>45550</v>
      </c>
      <c r="BE331" s="503">
        <f t="shared" si="58"/>
        <v>45557</v>
      </c>
      <c r="BF331" s="503">
        <f t="shared" si="58"/>
        <v>45564</v>
      </c>
      <c r="BG331" s="503">
        <f t="shared" si="58"/>
        <v>45571</v>
      </c>
      <c r="BH331" s="503">
        <f t="shared" si="58"/>
        <v>45578</v>
      </c>
      <c r="BI331" s="503">
        <f t="shared" si="58"/>
        <v>45585</v>
      </c>
      <c r="BJ331" s="503">
        <f t="shared" si="58"/>
        <v>45592</v>
      </c>
      <c r="BK331" s="503">
        <f t="shared" si="58"/>
        <v>45599</v>
      </c>
      <c r="BL331" s="503">
        <f t="shared" si="58"/>
        <v>45606</v>
      </c>
      <c r="BM331" s="503">
        <f t="shared" si="58"/>
        <v>45613</v>
      </c>
      <c r="BN331" s="503">
        <f t="shared" si="58"/>
        <v>45620</v>
      </c>
      <c r="BO331" s="503">
        <f t="shared" si="58"/>
        <v>45627</v>
      </c>
      <c r="BP331" s="503">
        <f t="shared" si="58"/>
        <v>45634</v>
      </c>
      <c r="BQ331" s="503">
        <f t="shared" ref="BQ331:BW331" si="59">+BQ330+6</f>
        <v>45641</v>
      </c>
      <c r="BR331" s="503">
        <f t="shared" si="59"/>
        <v>45648</v>
      </c>
      <c r="BS331" s="503">
        <f t="shared" si="59"/>
        <v>45655</v>
      </c>
      <c r="BT331" s="503">
        <f t="shared" si="59"/>
        <v>45662</v>
      </c>
      <c r="BU331" s="503">
        <f t="shared" si="59"/>
        <v>45669</v>
      </c>
      <c r="BV331" s="503">
        <f t="shared" si="59"/>
        <v>45676</v>
      </c>
      <c r="BW331" s="503">
        <f t="shared" si="59"/>
        <v>45683</v>
      </c>
      <c r="BY331" s="501"/>
      <c r="BZ331" s="501"/>
      <c r="CA331" s="501"/>
    </row>
    <row r="332" spans="1:79" ht="13.5" thickBot="1" x14ac:dyDescent="0.3">
      <c r="AD332" s="506">
        <f>SUM(C310:AD310)</f>
        <v>5856478684.1813765</v>
      </c>
    </row>
    <row r="333" spans="1:79" ht="13.5" thickBot="1" x14ac:dyDescent="0.3">
      <c r="AD333" s="507">
        <v>0.62610159621101835</v>
      </c>
      <c r="AE333" s="5" t="s">
        <v>128</v>
      </c>
    </row>
    <row r="334" spans="1:79" ht="13.5" thickBot="1" x14ac:dyDescent="0.3">
      <c r="AD334" s="508">
        <f>+AD332/BU310</f>
        <v>0.45300932634176366</v>
      </c>
      <c r="AE334" s="5" t="s">
        <v>129</v>
      </c>
    </row>
    <row r="335" spans="1:79" s="31" customFormat="1" x14ac:dyDescent="0.25">
      <c r="A335" s="509"/>
      <c r="B335" s="510" t="s">
        <v>130</v>
      </c>
      <c r="C335" s="511"/>
      <c r="D335" s="512"/>
      <c r="E335" s="513"/>
      <c r="F335" s="513"/>
      <c r="G335" s="513"/>
      <c r="H335" s="513"/>
      <c r="I335" s="513"/>
      <c r="J335" s="513"/>
      <c r="K335" s="513"/>
      <c r="L335" s="513"/>
      <c r="M335" s="513"/>
      <c r="N335" s="513"/>
      <c r="O335" s="513"/>
      <c r="P335" s="513"/>
      <c r="Q335" s="513"/>
      <c r="R335" s="513"/>
      <c r="S335" s="513"/>
      <c r="T335" s="513"/>
      <c r="U335" s="513"/>
      <c r="V335" s="513"/>
      <c r="W335" s="513"/>
      <c r="X335" s="513"/>
      <c r="Y335" s="513"/>
      <c r="Z335" s="513"/>
      <c r="AA335" s="513"/>
      <c r="AB335" s="513"/>
      <c r="AC335" s="513"/>
      <c r="AD335" s="513"/>
      <c r="AE335" s="513"/>
      <c r="AF335" s="513"/>
      <c r="AG335" s="513"/>
      <c r="AH335" s="513"/>
      <c r="AI335" s="513"/>
      <c r="AJ335" s="513"/>
      <c r="AK335" s="513"/>
      <c r="AL335" s="513"/>
      <c r="AM335" s="513"/>
      <c r="AN335" s="513"/>
      <c r="AO335" s="513"/>
      <c r="AP335" s="513"/>
      <c r="AQ335" s="513"/>
      <c r="AR335" s="513"/>
      <c r="AS335" s="513"/>
      <c r="AT335" s="513"/>
      <c r="AU335" s="513"/>
      <c r="AV335" s="513"/>
      <c r="AW335" s="513"/>
      <c r="AX335" s="513"/>
      <c r="AY335" s="513"/>
      <c r="AZ335" s="513"/>
      <c r="BA335" s="513"/>
      <c r="BB335" s="513"/>
      <c r="BC335" s="513"/>
      <c r="BD335" s="513"/>
      <c r="BE335" s="513"/>
      <c r="BF335" s="513"/>
      <c r="BG335" s="513"/>
      <c r="BH335" s="513"/>
      <c r="BI335" s="513"/>
      <c r="BJ335" s="513"/>
      <c r="BK335" s="513"/>
      <c r="BL335" s="513"/>
      <c r="BM335" s="513"/>
      <c r="BN335" s="513"/>
      <c r="BO335" s="513"/>
      <c r="BP335" s="513"/>
      <c r="BQ335" s="513"/>
      <c r="BR335" s="513"/>
      <c r="BS335" s="513"/>
      <c r="BT335" s="513"/>
      <c r="BU335" s="513"/>
      <c r="BV335" s="513"/>
      <c r="BW335" s="6"/>
      <c r="BX335" s="6"/>
      <c r="BY335" s="6"/>
      <c r="BZ335" s="6"/>
      <c r="CA335" s="6"/>
    </row>
    <row r="336" spans="1:79" x14ac:dyDescent="0.25">
      <c r="B336" s="2" t="s">
        <v>131</v>
      </c>
      <c r="C336" s="514">
        <f>+C330</f>
        <v>45177</v>
      </c>
      <c r="D336" s="515"/>
      <c r="E336" s="515"/>
    </row>
    <row r="337" spans="2:5" x14ac:dyDescent="0.25">
      <c r="B337" s="2" t="s">
        <v>132</v>
      </c>
      <c r="C337" s="514">
        <v>45358</v>
      </c>
      <c r="D337" s="515">
        <f>+C337-C336</f>
        <v>181</v>
      </c>
      <c r="E337" s="515"/>
    </row>
    <row r="338" spans="2:5" x14ac:dyDescent="0.25">
      <c r="D338" s="515"/>
      <c r="E338" s="515"/>
    </row>
    <row r="339" spans="2:5" x14ac:dyDescent="0.25">
      <c r="B339" s="2" t="s">
        <v>133</v>
      </c>
      <c r="C339" s="514">
        <v>45192</v>
      </c>
      <c r="D339" s="515">
        <f>+C339-C336</f>
        <v>15</v>
      </c>
      <c r="E339" s="515"/>
    </row>
    <row r="340" spans="2:5" x14ac:dyDescent="0.25">
      <c r="B340" s="2" t="s">
        <v>134</v>
      </c>
      <c r="C340" s="514">
        <f>+C339+40</f>
        <v>45232</v>
      </c>
      <c r="D340" s="515"/>
      <c r="E340" s="515">
        <f>+D337-D339</f>
        <v>166</v>
      </c>
    </row>
    <row r="341" spans="2:5" x14ac:dyDescent="0.25">
      <c r="D341" s="515"/>
      <c r="E341" s="515"/>
    </row>
    <row r="342" spans="2:5" x14ac:dyDescent="0.25">
      <c r="B342" s="2" t="s">
        <v>135</v>
      </c>
      <c r="C342" s="514">
        <f>+C340+E340</f>
        <v>45398</v>
      </c>
      <c r="D342" s="515"/>
      <c r="E342" s="515"/>
    </row>
    <row r="343" spans="2:5" x14ac:dyDescent="0.25">
      <c r="D343" s="515"/>
      <c r="E343" s="515"/>
    </row>
    <row r="344" spans="2:5" x14ac:dyDescent="0.25">
      <c r="B344" s="2" t="s">
        <v>136</v>
      </c>
      <c r="C344" s="514">
        <v>45366</v>
      </c>
      <c r="D344" s="515">
        <f>+C342-C344</f>
        <v>32</v>
      </c>
      <c r="E344" s="515"/>
    </row>
    <row r="345" spans="2:5" x14ac:dyDescent="0.25">
      <c r="B345" s="2" t="s">
        <v>137</v>
      </c>
      <c r="C345" s="514">
        <v>45535</v>
      </c>
      <c r="D345" s="515">
        <f>+C345-C344</f>
        <v>169</v>
      </c>
      <c r="E345" s="515"/>
    </row>
    <row r="346" spans="2:5" x14ac:dyDescent="0.25">
      <c r="D346" s="515"/>
      <c r="E346" s="515"/>
    </row>
    <row r="347" spans="2:5" x14ac:dyDescent="0.25">
      <c r="B347" s="2" t="s">
        <v>138</v>
      </c>
      <c r="D347" s="515">
        <v>90</v>
      </c>
      <c r="E347" s="515"/>
    </row>
    <row r="348" spans="2:5" x14ac:dyDescent="0.25">
      <c r="D348" s="515"/>
      <c r="E348" s="515"/>
    </row>
    <row r="349" spans="2:5" x14ac:dyDescent="0.25">
      <c r="B349" s="2" t="s">
        <v>139</v>
      </c>
      <c r="C349" s="514">
        <f>+C345+(D347+D344)</f>
        <v>45657</v>
      </c>
      <c r="D349" s="515"/>
      <c r="E349" s="515"/>
    </row>
  </sheetData>
  <mergeCells count="367">
    <mergeCell ref="K7:BT7"/>
    <mergeCell ref="C8:J8"/>
    <mergeCell ref="K8:BT8"/>
    <mergeCell ref="C9:J9"/>
    <mergeCell ref="K9:BT9"/>
    <mergeCell ref="A11:BV11"/>
    <mergeCell ref="A2:B9"/>
    <mergeCell ref="C2:J2"/>
    <mergeCell ref="K2:BT2"/>
    <mergeCell ref="BU2:BV9"/>
    <mergeCell ref="C3:BT3"/>
    <mergeCell ref="C5:J5"/>
    <mergeCell ref="K5:BT5"/>
    <mergeCell ref="C6:J6"/>
    <mergeCell ref="K6:BT6"/>
    <mergeCell ref="C7:J7"/>
    <mergeCell ref="B12:B15"/>
    <mergeCell ref="C12:BT12"/>
    <mergeCell ref="BU12:BV12"/>
    <mergeCell ref="C13:M13"/>
    <mergeCell ref="N13:Q13"/>
    <mergeCell ref="R13:U13"/>
    <mergeCell ref="V13:Z13"/>
    <mergeCell ref="AA13:AD13"/>
    <mergeCell ref="AE13:BB14"/>
    <mergeCell ref="A23:A24"/>
    <mergeCell ref="B23:B24"/>
    <mergeCell ref="A25:A26"/>
    <mergeCell ref="B25:B26"/>
    <mergeCell ref="A27:A28"/>
    <mergeCell ref="B27:B28"/>
    <mergeCell ref="X14:AA14"/>
    <mergeCell ref="AB14:AD14"/>
    <mergeCell ref="BU14:BV14"/>
    <mergeCell ref="A18:BC18"/>
    <mergeCell ref="A19:BC19"/>
    <mergeCell ref="A21:A22"/>
    <mergeCell ref="B21:B22"/>
    <mergeCell ref="BC13:BF14"/>
    <mergeCell ref="BG13:BK14"/>
    <mergeCell ref="BL13:BO14"/>
    <mergeCell ref="BP13:BT14"/>
    <mergeCell ref="BU13:BV13"/>
    <mergeCell ref="C14:E14"/>
    <mergeCell ref="F14:K14"/>
    <mergeCell ref="L14:O14"/>
    <mergeCell ref="P14:S14"/>
    <mergeCell ref="T14:W14"/>
    <mergeCell ref="A12:A15"/>
    <mergeCell ref="A35:A36"/>
    <mergeCell ref="B35:B36"/>
    <mergeCell ref="A37:A38"/>
    <mergeCell ref="B37:B38"/>
    <mergeCell ref="A40:A41"/>
    <mergeCell ref="B40:B41"/>
    <mergeCell ref="A29:A30"/>
    <mergeCell ref="B29:B30"/>
    <mergeCell ref="A31:A32"/>
    <mergeCell ref="B31:B32"/>
    <mergeCell ref="A33:A34"/>
    <mergeCell ref="B33:B34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6:A97"/>
    <mergeCell ref="B96:B97"/>
    <mergeCell ref="A98:A99"/>
    <mergeCell ref="B98:B99"/>
    <mergeCell ref="A100:A101"/>
    <mergeCell ref="B100:B101"/>
    <mergeCell ref="A90:A91"/>
    <mergeCell ref="B90:B91"/>
    <mergeCell ref="A92:A93"/>
    <mergeCell ref="B92:B93"/>
    <mergeCell ref="A94:A95"/>
    <mergeCell ref="B94:B95"/>
    <mergeCell ref="A108:A109"/>
    <mergeCell ref="B108:B109"/>
    <mergeCell ref="A110:A111"/>
    <mergeCell ref="B110:B111"/>
    <mergeCell ref="A112:A113"/>
    <mergeCell ref="B112:B113"/>
    <mergeCell ref="A102:A103"/>
    <mergeCell ref="B102:B103"/>
    <mergeCell ref="A104:A105"/>
    <mergeCell ref="B104:B105"/>
    <mergeCell ref="A106:A107"/>
    <mergeCell ref="B106:B107"/>
    <mergeCell ref="A120:A121"/>
    <mergeCell ref="B120:B121"/>
    <mergeCell ref="A122:A123"/>
    <mergeCell ref="B122:B123"/>
    <mergeCell ref="A124:A125"/>
    <mergeCell ref="B124:B125"/>
    <mergeCell ref="A114:A115"/>
    <mergeCell ref="B114:B115"/>
    <mergeCell ref="A116:A117"/>
    <mergeCell ref="B116:B117"/>
    <mergeCell ref="A118:A119"/>
    <mergeCell ref="B118:B119"/>
    <mergeCell ref="A132:A133"/>
    <mergeCell ref="B132:B133"/>
    <mergeCell ref="A134:A135"/>
    <mergeCell ref="B134:B135"/>
    <mergeCell ref="A136:A137"/>
    <mergeCell ref="B136:B137"/>
    <mergeCell ref="A126:A127"/>
    <mergeCell ref="B126:B127"/>
    <mergeCell ref="A128:A129"/>
    <mergeCell ref="B128:B129"/>
    <mergeCell ref="A130:A131"/>
    <mergeCell ref="B130:B131"/>
    <mergeCell ref="A144:A145"/>
    <mergeCell ref="B144:B145"/>
    <mergeCell ref="A146:A147"/>
    <mergeCell ref="B146:B147"/>
    <mergeCell ref="A148:A149"/>
    <mergeCell ref="B148:B149"/>
    <mergeCell ref="A138:A139"/>
    <mergeCell ref="B138:B139"/>
    <mergeCell ref="A140:A141"/>
    <mergeCell ref="B140:B141"/>
    <mergeCell ref="A142:A143"/>
    <mergeCell ref="B142:B143"/>
    <mergeCell ref="A156:A157"/>
    <mergeCell ref="B156:B157"/>
    <mergeCell ref="A158:A159"/>
    <mergeCell ref="B158:B159"/>
    <mergeCell ref="A160:A161"/>
    <mergeCell ref="B160:B161"/>
    <mergeCell ref="A150:A151"/>
    <mergeCell ref="B150:B151"/>
    <mergeCell ref="A152:A153"/>
    <mergeCell ref="B152:B153"/>
    <mergeCell ref="A154:A155"/>
    <mergeCell ref="B154:B155"/>
    <mergeCell ref="A168:A169"/>
    <mergeCell ref="B168:B169"/>
    <mergeCell ref="A170:A171"/>
    <mergeCell ref="B170:B171"/>
    <mergeCell ref="A172:A173"/>
    <mergeCell ref="B172:B173"/>
    <mergeCell ref="A162:A163"/>
    <mergeCell ref="B162:B163"/>
    <mergeCell ref="A164:A165"/>
    <mergeCell ref="B164:B165"/>
    <mergeCell ref="A166:A167"/>
    <mergeCell ref="B166:B167"/>
    <mergeCell ref="A180:A181"/>
    <mergeCell ref="B180:B181"/>
    <mergeCell ref="A182:A183"/>
    <mergeCell ref="B182:B183"/>
    <mergeCell ref="A184:A185"/>
    <mergeCell ref="B184:B185"/>
    <mergeCell ref="A174:A175"/>
    <mergeCell ref="B174:B175"/>
    <mergeCell ref="A176:A177"/>
    <mergeCell ref="B176:B177"/>
    <mergeCell ref="A178:A179"/>
    <mergeCell ref="B178:B179"/>
    <mergeCell ref="A192:A193"/>
    <mergeCell ref="B192:B193"/>
    <mergeCell ref="A194:A195"/>
    <mergeCell ref="B194:B195"/>
    <mergeCell ref="A196:A197"/>
    <mergeCell ref="B196:B197"/>
    <mergeCell ref="A186:A187"/>
    <mergeCell ref="B186:B187"/>
    <mergeCell ref="A188:A189"/>
    <mergeCell ref="B188:B189"/>
    <mergeCell ref="A190:A191"/>
    <mergeCell ref="B190:B191"/>
    <mergeCell ref="A204:A205"/>
    <mergeCell ref="B204:B205"/>
    <mergeCell ref="A206:A207"/>
    <mergeCell ref="B206:B207"/>
    <mergeCell ref="A208:A209"/>
    <mergeCell ref="B208:B209"/>
    <mergeCell ref="A198:A199"/>
    <mergeCell ref="B198:B199"/>
    <mergeCell ref="A200:A201"/>
    <mergeCell ref="B200:B201"/>
    <mergeCell ref="A202:A203"/>
    <mergeCell ref="B202:B203"/>
    <mergeCell ref="A216:A217"/>
    <mergeCell ref="B216:B217"/>
    <mergeCell ref="A218:A219"/>
    <mergeCell ref="B218:B219"/>
    <mergeCell ref="A220:A221"/>
    <mergeCell ref="B220:B221"/>
    <mergeCell ref="A210:A211"/>
    <mergeCell ref="B210:B211"/>
    <mergeCell ref="A212:A213"/>
    <mergeCell ref="B212:B213"/>
    <mergeCell ref="A214:A215"/>
    <mergeCell ref="B214:B215"/>
    <mergeCell ref="A228:A229"/>
    <mergeCell ref="B228:B229"/>
    <mergeCell ref="A230:A231"/>
    <mergeCell ref="B230:B231"/>
    <mergeCell ref="A232:A233"/>
    <mergeCell ref="B232:B233"/>
    <mergeCell ref="A222:A223"/>
    <mergeCell ref="B222:B223"/>
    <mergeCell ref="A224:A225"/>
    <mergeCell ref="B224:B225"/>
    <mergeCell ref="A226:A227"/>
    <mergeCell ref="B226:B227"/>
    <mergeCell ref="A240:A241"/>
    <mergeCell ref="B240:B241"/>
    <mergeCell ref="A242:A243"/>
    <mergeCell ref="B242:B243"/>
    <mergeCell ref="A244:A245"/>
    <mergeCell ref="B244:B245"/>
    <mergeCell ref="A234:A235"/>
    <mergeCell ref="B234:B235"/>
    <mergeCell ref="A236:A237"/>
    <mergeCell ref="B236:B237"/>
    <mergeCell ref="A238:A239"/>
    <mergeCell ref="B238:B239"/>
    <mergeCell ref="A252:A253"/>
    <mergeCell ref="B252:B253"/>
    <mergeCell ref="A254:A255"/>
    <mergeCell ref="B254:B255"/>
    <mergeCell ref="A256:A257"/>
    <mergeCell ref="B256:B257"/>
    <mergeCell ref="A246:A247"/>
    <mergeCell ref="B246:B247"/>
    <mergeCell ref="A248:A249"/>
    <mergeCell ref="B248:B249"/>
    <mergeCell ref="A250:A251"/>
    <mergeCell ref="B250:B251"/>
    <mergeCell ref="A264:A265"/>
    <mergeCell ref="B264:B265"/>
    <mergeCell ref="A266:A267"/>
    <mergeCell ref="B266:B267"/>
    <mergeCell ref="A268:A269"/>
    <mergeCell ref="B268:B269"/>
    <mergeCell ref="A258:A259"/>
    <mergeCell ref="B258:B259"/>
    <mergeCell ref="A260:A261"/>
    <mergeCell ref="B260:B261"/>
    <mergeCell ref="A262:A263"/>
    <mergeCell ref="B262:B263"/>
    <mergeCell ref="A276:A277"/>
    <mergeCell ref="B276:B277"/>
    <mergeCell ref="A278:A279"/>
    <mergeCell ref="B278:B279"/>
    <mergeCell ref="A280:A281"/>
    <mergeCell ref="B280:B281"/>
    <mergeCell ref="A270:A271"/>
    <mergeCell ref="B270:B271"/>
    <mergeCell ref="A272:A273"/>
    <mergeCell ref="B272:B273"/>
    <mergeCell ref="A274:A275"/>
    <mergeCell ref="B274:B275"/>
    <mergeCell ref="A288:A289"/>
    <mergeCell ref="B288:B289"/>
    <mergeCell ref="A290:A291"/>
    <mergeCell ref="B290:B291"/>
    <mergeCell ref="A292:A293"/>
    <mergeCell ref="B292:B293"/>
    <mergeCell ref="A282:A283"/>
    <mergeCell ref="B282:B283"/>
    <mergeCell ref="A284:A285"/>
    <mergeCell ref="B284:B285"/>
    <mergeCell ref="A286:A287"/>
    <mergeCell ref="B286:B287"/>
    <mergeCell ref="A300:A301"/>
    <mergeCell ref="B300:B301"/>
    <mergeCell ref="BU302:BV302"/>
    <mergeCell ref="BU303:BV303"/>
    <mergeCell ref="BU304:BV304"/>
    <mergeCell ref="BU305:BV305"/>
    <mergeCell ref="A294:A295"/>
    <mergeCell ref="B294:B295"/>
    <mergeCell ref="A296:A297"/>
    <mergeCell ref="B296:B297"/>
    <mergeCell ref="A298:A299"/>
    <mergeCell ref="B298:B299"/>
    <mergeCell ref="N312:Q312"/>
    <mergeCell ref="R312:U312"/>
    <mergeCell ref="V312:Z312"/>
    <mergeCell ref="BU306:BV306"/>
    <mergeCell ref="BU307:BV307"/>
    <mergeCell ref="BU308:BV308"/>
    <mergeCell ref="BU309:BV309"/>
    <mergeCell ref="BU310:BV310"/>
    <mergeCell ref="BU311:BV311"/>
    <mergeCell ref="BG314:BK314"/>
    <mergeCell ref="BL314:BO314"/>
    <mergeCell ref="BP314:BT314"/>
    <mergeCell ref="BU314:BV314"/>
    <mergeCell ref="A316:BV316"/>
    <mergeCell ref="BU312:BV312"/>
    <mergeCell ref="BU313:BV313"/>
    <mergeCell ref="C314:E314"/>
    <mergeCell ref="F314:K314"/>
    <mergeCell ref="L314:M314"/>
    <mergeCell ref="N314:Q314"/>
    <mergeCell ref="R314:U314"/>
    <mergeCell ref="V314:Z314"/>
    <mergeCell ref="AA314:AD314"/>
    <mergeCell ref="AE314:BB314"/>
    <mergeCell ref="AA312:AD312"/>
    <mergeCell ref="AE312:BB312"/>
    <mergeCell ref="BC312:BF312"/>
    <mergeCell ref="BG312:BK312"/>
    <mergeCell ref="BL312:BO312"/>
    <mergeCell ref="BP312:BT312"/>
    <mergeCell ref="C312:E312"/>
    <mergeCell ref="F312:K312"/>
    <mergeCell ref="L312:M312"/>
    <mergeCell ref="A326:B326"/>
    <mergeCell ref="A327:B327"/>
    <mergeCell ref="A320:B320"/>
    <mergeCell ref="A321:B321"/>
    <mergeCell ref="A322:B322"/>
    <mergeCell ref="A323:B323"/>
    <mergeCell ref="A324:B324"/>
    <mergeCell ref="A325:B325"/>
    <mergeCell ref="BC314:BF314"/>
  </mergeCells>
  <printOptions horizontalCentered="1"/>
  <pageMargins left="0.19685039370078741" right="0.19685039370078741" top="0.39370078740157483" bottom="0.39370078740157483" header="0.11811023622047245" footer="0.11811023622047245"/>
  <pageSetup paperSize="5" scale="12" fitToHeight="100" orientation="landscape" r:id="rId1"/>
  <headerFooter>
    <oddHeader>&amp;F</oddHeader>
    <oddFooter>&amp;L&amp;A&amp;C&amp;B Confidencial&amp;B&amp;RPágina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CRON. Y FLUJO GYP 99 SAS ZOMAC</vt:lpstr>
      <vt:lpstr>'CRON. Y FLUJO GYP 99 SAS ZOMAC'!Área_de_impresión</vt:lpstr>
      <vt:lpstr>'CRON. Y FLUJO GYP 99 SAS ZOMAC'!Títulos_a_imprimir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ALZATE MOLINA</dc:creator>
  <cp:lastModifiedBy>JOSE FERNANDO ALZATE MOLINA</cp:lastModifiedBy>
  <dcterms:created xsi:type="dcterms:W3CDTF">2024-08-19T16:51:09Z</dcterms:created>
  <dcterms:modified xsi:type="dcterms:W3CDTF">2024-08-19T16:52:28Z</dcterms:modified>
</cp:coreProperties>
</file>